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ข้อมูลเตรียมแขวนหน้าเว็บไซด์\"/>
    </mc:Choice>
  </mc:AlternateContent>
  <xr:revisionPtr revIDLastSave="0" documentId="8_{EA959AC5-9A41-44F8-91D1-B6C9FEE7F219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สถิติชีพ_สุพรรณบุรี" sheetId="1" r:id="rId1"/>
    <sheet name="สถิติ_สุพรรณบุรี-ประเทศไทย" sheetId="3" r:id="rId2"/>
    <sheet name="ประชากรณวันที่ 31 ธันวาคม2562" sheetId="19" r:id="rId3"/>
    <sheet name="จำนวนหลังคาเรือน2562" sheetId="20" r:id="rId4"/>
    <sheet name="อำเภอเมือง (2)" sheetId="21" r:id="rId5"/>
    <sheet name="อำเภอเดิมบาง (2)" sheetId="22" r:id="rId6"/>
    <sheet name="อำเภอด่านช้าง (2)" sheetId="23" r:id="rId7"/>
    <sheet name="อำเภอบางปลาม้า (2)" sheetId="24" r:id="rId8"/>
    <sheet name="อำเภอศรีประจันต์ (2)" sheetId="25" r:id="rId9"/>
    <sheet name="อำเภอดอนเจดีย์ (2)" sheetId="26" r:id="rId10"/>
    <sheet name="อำเภอสองพี่น้อง (2)" sheetId="27" r:id="rId11"/>
    <sheet name="อำเภอสามชุก (2)" sheetId="28" r:id="rId12"/>
    <sheet name="อำเภออู่ทอง (2)" sheetId="29" r:id="rId13"/>
    <sheet name="อำเภอหนองหญ้าไ (2)" sheetId="30" r:id="rId14"/>
    <sheet name="ประชากรณวันที่ 31 ธันวาคม2560" sheetId="17" r:id="rId15"/>
    <sheet name="จำนวนหลังคาเรือน2560" sheetId="18" r:id="rId16"/>
    <sheet name="ประชากรณวันที่ 31ธันวาคม2559" sheetId="4" r:id="rId17"/>
    <sheet name="จำนวนหลังคาเรือน" sheetId="6" r:id="rId18"/>
    <sheet name="อำเภอเมือง" sheetId="7" r:id="rId19"/>
    <sheet name="อำเภอเดิมบาง" sheetId="8" r:id="rId20"/>
    <sheet name="อำเภอด่านช้าง" sheetId="9" r:id="rId21"/>
    <sheet name="อำเภอบางปลาม้า" sheetId="10" r:id="rId22"/>
    <sheet name="อำเภอศรีประจันต์" sheetId="11" r:id="rId23"/>
    <sheet name="อำเภอดอนเจดีย์" sheetId="12" r:id="rId24"/>
    <sheet name="อำเภอสองพี่น้อง" sheetId="13" r:id="rId25"/>
    <sheet name="อำเภอสามชุก" sheetId="14" r:id="rId26"/>
    <sheet name="อำเภออู่ทอง" sheetId="15" r:id="rId27"/>
    <sheet name="อำเภอหนองหญ้าไ" sheetId="16" r:id="rId28"/>
    <sheet name="ประชากรทั้งประเทศ" sheetId="31" r:id="rId2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G22" i="1"/>
  <c r="K22" i="1"/>
  <c r="H21" i="1" l="1"/>
  <c r="G21" i="1"/>
  <c r="L42" i="31"/>
  <c r="K42" i="31"/>
  <c r="L37" i="31"/>
  <c r="K37" i="31"/>
  <c r="M37" i="31" s="1"/>
  <c r="L36" i="31"/>
  <c r="K36" i="31"/>
  <c r="M36" i="31" s="1"/>
  <c r="L35" i="31"/>
  <c r="K35" i="31"/>
  <c r="M35" i="31" s="1"/>
  <c r="L34" i="31"/>
  <c r="K34" i="31"/>
  <c r="L33" i="31"/>
  <c r="K33" i="31"/>
  <c r="M33" i="31" s="1"/>
  <c r="L32" i="31"/>
  <c r="K32" i="31"/>
  <c r="M32" i="31" s="1"/>
  <c r="L31" i="31"/>
  <c r="K31" i="31"/>
  <c r="M31" i="31" s="1"/>
  <c r="L30" i="31"/>
  <c r="K30" i="31"/>
  <c r="L29" i="31"/>
  <c r="K29" i="31"/>
  <c r="L28" i="31"/>
  <c r="K28" i="31"/>
  <c r="M28" i="31" s="1"/>
  <c r="L27" i="31"/>
  <c r="K27" i="31"/>
  <c r="M27" i="31" s="1"/>
  <c r="L26" i="31"/>
  <c r="K26" i="31"/>
  <c r="L25" i="31"/>
  <c r="K25" i="31"/>
  <c r="L24" i="31"/>
  <c r="K24" i="31"/>
  <c r="M24" i="31" s="1"/>
  <c r="L23" i="31"/>
  <c r="K23" i="31"/>
  <c r="M23" i="31" s="1"/>
  <c r="L22" i="31"/>
  <c r="K22" i="31"/>
  <c r="L21" i="31"/>
  <c r="K21" i="31"/>
  <c r="M21" i="31" s="1"/>
  <c r="L20" i="31"/>
  <c r="K20" i="31"/>
  <c r="M20" i="31" s="1"/>
  <c r="L19" i="31"/>
  <c r="K19" i="31"/>
  <c r="L18" i="31"/>
  <c r="K18" i="31"/>
  <c r="L17" i="31"/>
  <c r="K17" i="31"/>
  <c r="M16" i="31"/>
  <c r="M22" i="31" l="1"/>
  <c r="M34" i="31"/>
  <c r="K38" i="31"/>
  <c r="L38" i="31"/>
  <c r="M25" i="31"/>
  <c r="M29" i="31"/>
  <c r="M18" i="31"/>
  <c r="M19" i="31"/>
  <c r="M26" i="31"/>
  <c r="M30" i="31"/>
  <c r="M17" i="31"/>
  <c r="M38" i="31" l="1"/>
  <c r="C8" i="22"/>
  <c r="D8" i="22"/>
  <c r="E8" i="22"/>
  <c r="B8" i="22"/>
  <c r="C76" i="20"/>
  <c r="D76" i="20"/>
  <c r="E76" i="20"/>
  <c r="B76" i="20"/>
  <c r="C10" i="29"/>
  <c r="D10" i="29"/>
  <c r="E10" i="29"/>
  <c r="B10" i="29"/>
  <c r="C70" i="20"/>
  <c r="D70" i="20"/>
  <c r="E70" i="20"/>
  <c r="B70" i="20"/>
  <c r="E3" i="30"/>
  <c r="D3" i="30"/>
  <c r="C3" i="30"/>
  <c r="B3" i="30"/>
  <c r="E3" i="28"/>
  <c r="D3" i="28"/>
  <c r="C3" i="28"/>
  <c r="B3" i="28"/>
  <c r="E4" i="27"/>
  <c r="D4" i="27"/>
  <c r="C4" i="27"/>
  <c r="B4" i="27"/>
  <c r="E4" i="26"/>
  <c r="D4" i="26"/>
  <c r="C4" i="26"/>
  <c r="B4" i="26"/>
  <c r="E5" i="25"/>
  <c r="D5" i="25"/>
  <c r="C5" i="25"/>
  <c r="B5" i="25"/>
  <c r="E8" i="24"/>
  <c r="D8" i="24"/>
  <c r="C8" i="24"/>
  <c r="B8" i="24"/>
  <c r="E3" i="23"/>
  <c r="D3" i="23"/>
  <c r="C3" i="23"/>
  <c r="B3" i="23"/>
  <c r="E8" i="21"/>
  <c r="D8" i="21"/>
  <c r="C8" i="21"/>
  <c r="B8" i="21"/>
  <c r="M16" i="19"/>
  <c r="L37" i="19"/>
  <c r="K37" i="19"/>
  <c r="L36" i="19"/>
  <c r="K36" i="19"/>
  <c r="M36" i="19" s="1"/>
  <c r="L35" i="19"/>
  <c r="K35" i="19"/>
  <c r="L34" i="19"/>
  <c r="K34" i="19"/>
  <c r="L33" i="19"/>
  <c r="K33" i="19"/>
  <c r="L32" i="19"/>
  <c r="K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I22" i="1"/>
  <c r="J22" i="1"/>
  <c r="L22" i="1"/>
  <c r="M29" i="19" l="1"/>
  <c r="M23" i="19"/>
  <c r="M22" i="19"/>
  <c r="M26" i="19"/>
  <c r="M32" i="19"/>
  <c r="M37" i="19"/>
  <c r="M19" i="19"/>
  <c r="M35" i="19"/>
  <c r="M20" i="19"/>
  <c r="M28" i="19"/>
  <c r="M21" i="19"/>
  <c r="M25" i="19"/>
  <c r="M33" i="19"/>
  <c r="K38" i="19"/>
  <c r="M24" i="19"/>
  <c r="M31" i="19"/>
  <c r="L38" i="19"/>
  <c r="M18" i="19"/>
  <c r="M27" i="19"/>
  <c r="M30" i="19"/>
  <c r="M34" i="19"/>
  <c r="M17" i="19"/>
  <c r="J21" i="1"/>
  <c r="K21" i="1"/>
  <c r="L21" i="1"/>
  <c r="I21" i="1"/>
  <c r="I20" i="1"/>
  <c r="M38" i="19" l="1"/>
  <c r="M22" i="17"/>
  <c r="L17" i="17"/>
  <c r="K25" i="17"/>
  <c r="L24" i="17"/>
  <c r="K24" i="17"/>
  <c r="M24" i="17" s="1"/>
  <c r="L23" i="17"/>
  <c r="K23" i="17"/>
  <c r="M23" i="17" s="1"/>
  <c r="L22" i="17"/>
  <c r="K22" i="17"/>
  <c r="L21" i="17"/>
  <c r="K21" i="17"/>
  <c r="M21" i="17" s="1"/>
  <c r="L20" i="17"/>
  <c r="K20" i="17"/>
  <c r="M20" i="17" s="1"/>
  <c r="L19" i="17"/>
  <c r="K19" i="17"/>
  <c r="M19" i="17" s="1"/>
  <c r="L18" i="17"/>
  <c r="K18" i="17"/>
  <c r="M18" i="17" s="1"/>
  <c r="K17" i="17"/>
  <c r="K26" i="17" l="1"/>
  <c r="K27" i="17"/>
  <c r="K28" i="17"/>
  <c r="K29" i="17"/>
  <c r="K30" i="17"/>
  <c r="K31" i="17"/>
  <c r="K32" i="17"/>
  <c r="K33" i="17"/>
  <c r="K34" i="17"/>
  <c r="K35" i="17"/>
  <c r="K36" i="17"/>
  <c r="K37" i="17"/>
  <c r="K38" i="17" l="1"/>
  <c r="J20" i="1"/>
  <c r="J19" i="1"/>
  <c r="L37" i="17" l="1"/>
  <c r="M37" i="17" s="1"/>
  <c r="L36" i="17"/>
  <c r="M36" i="17" s="1"/>
  <c r="L35" i="17"/>
  <c r="M35" i="17" s="1"/>
  <c r="L34" i="17"/>
  <c r="M34" i="17" s="1"/>
  <c r="L33" i="17"/>
  <c r="M33" i="17" s="1"/>
  <c r="L32" i="17"/>
  <c r="M32" i="17" s="1"/>
  <c r="L31" i="17"/>
  <c r="M31" i="17" s="1"/>
  <c r="L30" i="17"/>
  <c r="M30" i="17" s="1"/>
  <c r="L29" i="17"/>
  <c r="M29" i="17" s="1"/>
  <c r="L28" i="17"/>
  <c r="M28" i="17" s="1"/>
  <c r="L27" i="17"/>
  <c r="M27" i="17" s="1"/>
  <c r="L26" i="17"/>
  <c r="M26" i="17" s="1"/>
  <c r="L25" i="17"/>
  <c r="M17" i="17"/>
  <c r="L38" i="17" l="1"/>
  <c r="M25" i="17"/>
  <c r="M38" i="17" s="1"/>
  <c r="L36" i="4"/>
  <c r="M36" i="4" s="1"/>
  <c r="K36" i="4"/>
  <c r="M33" i="4"/>
  <c r="L35" i="4"/>
  <c r="K35" i="4"/>
  <c r="M35" i="4" s="1"/>
  <c r="L34" i="4"/>
  <c r="K34" i="4"/>
  <c r="M34" i="4" s="1"/>
  <c r="L33" i="4"/>
  <c r="K33" i="4"/>
  <c r="L32" i="4"/>
  <c r="K32" i="4"/>
  <c r="M32" i="4" s="1"/>
  <c r="L16" i="4"/>
  <c r="K16" i="4"/>
  <c r="M16" i="4" s="1"/>
  <c r="L20" i="1"/>
  <c r="K20" i="1"/>
  <c r="H20" i="1"/>
  <c r="G20" i="1"/>
  <c r="S67" i="4" l="1"/>
  <c r="T67" i="4"/>
  <c r="R67" i="4"/>
  <c r="O67" i="4"/>
  <c r="P67" i="4"/>
  <c r="T70" i="4" s="1"/>
  <c r="T72" i="4" s="1"/>
  <c r="N67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K17" i="1" l="1"/>
  <c r="K18" i="1"/>
  <c r="I19" i="1"/>
  <c r="I18" i="1"/>
  <c r="K19" i="1"/>
  <c r="G75" i="4" l="1"/>
  <c r="G76" i="4"/>
  <c r="G77" i="4"/>
  <c r="G78" i="4"/>
  <c r="G79" i="4"/>
  <c r="G80" i="4"/>
  <c r="G81" i="4"/>
  <c r="G82" i="4"/>
  <c r="G83" i="4"/>
  <c r="G84" i="4"/>
  <c r="G74" i="4"/>
  <c r="E75" i="4"/>
  <c r="E76" i="4"/>
  <c r="E77" i="4"/>
  <c r="E78" i="4"/>
  <c r="E79" i="4"/>
  <c r="E80" i="4"/>
  <c r="E81" i="4"/>
  <c r="E82" i="4"/>
  <c r="E83" i="4"/>
  <c r="E84" i="4"/>
  <c r="E74" i="4"/>
  <c r="J75" i="4"/>
  <c r="J76" i="4"/>
  <c r="J77" i="4"/>
  <c r="J78" i="4"/>
  <c r="J79" i="4"/>
  <c r="J80" i="4"/>
  <c r="J81" i="4"/>
  <c r="J82" i="4"/>
  <c r="J83" i="4"/>
  <c r="J84" i="4"/>
  <c r="J74" i="4"/>
  <c r="C83" i="4"/>
  <c r="C82" i="4"/>
  <c r="C81" i="4"/>
  <c r="C80" i="4"/>
  <c r="C79" i="4"/>
  <c r="C78" i="4"/>
  <c r="C77" i="4"/>
  <c r="C76" i="4"/>
  <c r="C75" i="4"/>
  <c r="C74" i="4"/>
  <c r="C3" i="16"/>
  <c r="D3" i="16"/>
  <c r="E3" i="16"/>
  <c r="B3" i="16"/>
  <c r="C4" i="12"/>
  <c r="D4" i="12"/>
  <c r="E4" i="12"/>
  <c r="B4" i="12"/>
  <c r="C5" i="11"/>
  <c r="D5" i="11"/>
  <c r="E5" i="11"/>
  <c r="B5" i="11"/>
  <c r="C8" i="10"/>
  <c r="D8" i="10"/>
  <c r="E8" i="10"/>
  <c r="B8" i="10"/>
  <c r="C9" i="15"/>
  <c r="D9" i="15"/>
  <c r="E9" i="15"/>
  <c r="B9" i="15"/>
  <c r="C3" i="14"/>
  <c r="D3" i="14"/>
  <c r="E3" i="14"/>
  <c r="B3" i="14"/>
  <c r="C4" i="13"/>
  <c r="D4" i="13"/>
  <c r="E4" i="13"/>
  <c r="B4" i="13"/>
  <c r="C3" i="9"/>
  <c r="D3" i="9"/>
  <c r="E3" i="9"/>
  <c r="B3" i="9"/>
  <c r="C7" i="8"/>
  <c r="D7" i="8"/>
  <c r="E7" i="8"/>
  <c r="B7" i="8"/>
  <c r="C8" i="7"/>
  <c r="D8" i="7"/>
  <c r="E8" i="7"/>
  <c r="B8" i="7"/>
  <c r="E52" i="6"/>
  <c r="D52" i="6"/>
  <c r="C52" i="6"/>
  <c r="B52" i="6"/>
  <c r="D67" i="4"/>
  <c r="J67" i="4" s="1"/>
  <c r="H67" i="4"/>
  <c r="C84" i="4" l="1"/>
  <c r="L19" i="1"/>
  <c r="L7" i="1" l="1"/>
  <c r="L17" i="1"/>
  <c r="L18" i="1"/>
  <c r="L6" i="1"/>
  <c r="J17" i="1"/>
  <c r="J18" i="1"/>
  <c r="I17" i="1"/>
  <c r="G18" i="1" l="1"/>
  <c r="H18" i="1"/>
  <c r="H17" i="1" l="1"/>
  <c r="G17" i="1"/>
</calcChain>
</file>

<file path=xl/sharedStrings.xml><?xml version="1.0" encoding="utf-8"?>
<sst xmlns="http://schemas.openxmlformats.org/spreadsheetml/2006/main" count="1235" uniqueCount="335">
  <si>
    <t xml:space="preserve">ปี </t>
  </si>
  <si>
    <t>จำนวน  Number</t>
  </si>
  <si>
    <t>อัตรา Rate</t>
  </si>
  <si>
    <t>Year</t>
  </si>
  <si>
    <t>Live births</t>
  </si>
  <si>
    <t>Deaths</t>
  </si>
  <si>
    <t>Infant Deaths</t>
  </si>
  <si>
    <t>Maternal Deaths</t>
  </si>
  <si>
    <t>Live birth</t>
  </si>
  <si>
    <t>Death</t>
  </si>
  <si>
    <t>Infant Death</t>
  </si>
  <si>
    <t>Maternal Death</t>
  </si>
  <si>
    <t xml:space="preserve"> Natural increasing rate </t>
  </si>
  <si>
    <t>Vital Index</t>
  </si>
  <si>
    <t>หมายเหตุ:</t>
  </si>
  <si>
    <t>1.มารดาตาย คือการตายเนื่องจากการคลอดและภาวะแทรกในการมีครรภ์และระยะอยู่ไฟ</t>
  </si>
  <si>
    <t xml:space="preserve">   ( ภายใน 6 สัปดาห์หลังคลอด)</t>
  </si>
  <si>
    <t>2.อัตราเกิดมีชีพและตายต่อประชากร 1,000 คน</t>
  </si>
  <si>
    <t>3.อัตราทารกตายต่อเกิดมีชีพ 1,000 คน และมารดาตายต่อเกิดมีชีพ 100,000 คน</t>
  </si>
  <si>
    <t>4. อัตราเพิ่มตามธรรมชาติ (ร้อยละ) : จำนวนเกิด ลบด้วย จำนวนตาย หารด้วย</t>
  </si>
  <si>
    <t>5. ดัชนีชีพ หรือ อัตราส่วนเกิดตาย เป็นจำนวนเกิดมีชีพต่อตาย 100 คน</t>
  </si>
  <si>
    <t xml:space="preserve">    จำนวนประชากรกลางปี คูณด้วย 100</t>
  </si>
  <si>
    <t>สถิติชีพ</t>
  </si>
  <si>
    <t>1. อัตราเกิด (ต่อประชากรพันคน)</t>
  </si>
  <si>
    <t>2. อัตราตาย (ต่อประชากรพันคน)</t>
  </si>
  <si>
    <t>3. อัตราเพิ่มตามธรรมชาติ (ร้อยละ)</t>
  </si>
  <si>
    <t>4. อัตราทารกตาย (ต่อการเกิดมีชีพพันราย)</t>
  </si>
  <si>
    <t>5. อัตรามารดาตาย (ต่อการเกิดมีชีพ 100,000  คน)</t>
  </si>
  <si>
    <t>ชาย</t>
  </si>
  <si>
    <t>หญิง</t>
  </si>
  <si>
    <r>
      <t xml:space="preserve">ที่มา :  </t>
    </r>
    <r>
      <rPr>
        <vertAlign val="superscript"/>
        <sz val="10"/>
        <rFont val="Tahoma"/>
        <family val="2"/>
      </rPr>
      <t>a</t>
    </r>
    <r>
      <rPr>
        <sz val="10"/>
        <rFont val="Tahoma"/>
        <family val="2"/>
      </rPr>
      <t xml:space="preserve"> กรมการปกครอง (http://203.113.86.149/xstat/tran/birth51_3.html</t>
    </r>
  </si>
  <si>
    <r>
      <t>เกิดมีชีพ</t>
    </r>
    <r>
      <rPr>
        <b/>
        <vertAlign val="superscript"/>
        <sz val="11"/>
        <rFont val="Tahoma"/>
        <family val="2"/>
      </rPr>
      <t>a</t>
    </r>
  </si>
  <si>
    <r>
      <t>ตาย</t>
    </r>
    <r>
      <rPr>
        <b/>
        <vertAlign val="superscript"/>
        <sz val="11"/>
        <rFont val="Tahoma"/>
        <family val="2"/>
      </rPr>
      <t xml:space="preserve"> a</t>
    </r>
  </si>
  <si>
    <r>
      <t>ทารกตาย</t>
    </r>
    <r>
      <rPr>
        <b/>
        <vertAlign val="superscript"/>
        <sz val="11"/>
        <rFont val="Tahoma"/>
        <family val="2"/>
      </rPr>
      <t>a</t>
    </r>
  </si>
  <si>
    <r>
      <t xml:space="preserve">มารดาตาย </t>
    </r>
    <r>
      <rPr>
        <b/>
        <vertAlign val="superscript"/>
        <sz val="11"/>
        <rFont val="Tahoma"/>
        <family val="2"/>
      </rPr>
      <t>1</t>
    </r>
  </si>
  <si>
    <r>
      <t xml:space="preserve">เกิดมีชีพ </t>
    </r>
    <r>
      <rPr>
        <b/>
        <vertAlign val="superscript"/>
        <sz val="11"/>
        <rFont val="Tahoma"/>
        <family val="2"/>
      </rPr>
      <t>2</t>
    </r>
  </si>
  <si>
    <r>
      <t>ตาย</t>
    </r>
    <r>
      <rPr>
        <b/>
        <vertAlign val="superscript"/>
        <sz val="11"/>
        <rFont val="Tahoma"/>
        <family val="2"/>
      </rPr>
      <t xml:space="preserve"> 2</t>
    </r>
  </si>
  <si>
    <r>
      <t xml:space="preserve">ทารกตาย </t>
    </r>
    <r>
      <rPr>
        <b/>
        <vertAlign val="superscript"/>
        <sz val="11"/>
        <rFont val="Tahoma"/>
        <family val="2"/>
      </rPr>
      <t>3</t>
    </r>
  </si>
  <si>
    <r>
      <t xml:space="preserve">มารดาตาย </t>
    </r>
    <r>
      <rPr>
        <b/>
        <vertAlign val="superscript"/>
        <sz val="11"/>
        <rFont val="Tahoma"/>
        <family val="2"/>
      </rPr>
      <t>3</t>
    </r>
  </si>
  <si>
    <r>
      <t xml:space="preserve">อัตราเพิ่มตามธรรมชาติ (ร้อยละ) </t>
    </r>
    <r>
      <rPr>
        <b/>
        <vertAlign val="superscript"/>
        <sz val="11"/>
        <rFont val="Tahoma"/>
        <family val="2"/>
      </rPr>
      <t>4</t>
    </r>
  </si>
  <si>
    <r>
      <t xml:space="preserve">ดัชนีชีพ </t>
    </r>
    <r>
      <rPr>
        <b/>
        <vertAlign val="superscript"/>
        <sz val="11"/>
        <rFont val="Tahoma"/>
        <family val="2"/>
      </rPr>
      <t>5</t>
    </r>
  </si>
  <si>
    <r>
      <t>จำนวนประชากรกลางปี</t>
    </r>
    <r>
      <rPr>
        <b/>
        <vertAlign val="superscript"/>
        <sz val="11"/>
        <color theme="1"/>
        <rFont val="Tahoma"/>
        <family val="2"/>
      </rPr>
      <t>a</t>
    </r>
  </si>
  <si>
    <t xml:space="preserve">6. อายุคาดเฉลี่ยเมื่อแรกเกิด ( จำนวนปีเฉลี่ยที่คาดว่า </t>
  </si>
  <si>
    <t xml:space="preserve">   บุคคลที่เกิดมาแล้วจะมีชีวิตอยู่ต่อไปอีกกี่ปี)</t>
  </si>
  <si>
    <t>7. อายุคาดเฉลี่ยที่อายุ 60 ปี (จำนวนปีเฉลี่ยที่คาดว่า</t>
  </si>
  <si>
    <t xml:space="preserve">   ผู้ที่มีอายุ 60 ปี จะมีชีวิตอยู่ต่อไปอีกกี่ปี)</t>
  </si>
  <si>
    <r>
      <t xml:space="preserve">จ.สุพรรณบุรี </t>
    </r>
    <r>
      <rPr>
        <vertAlign val="superscript"/>
        <sz val="11"/>
        <color rgb="FF0D0D0D"/>
        <rFont val="Tahoma"/>
        <family val="2"/>
        <scheme val="minor"/>
      </rPr>
      <t>1</t>
    </r>
  </si>
  <si>
    <r>
      <t>ประเทศไทย</t>
    </r>
    <r>
      <rPr>
        <vertAlign val="superscript"/>
        <sz val="11"/>
        <color rgb="FF0D0D0D"/>
        <rFont val="Tahoma"/>
        <family val="2"/>
        <scheme val="minor"/>
      </rPr>
      <t>2</t>
    </r>
  </si>
  <si>
    <t>Update e by  pratheep dokmontha</t>
  </si>
  <si>
    <r>
      <t xml:space="preserve">ที่มา   </t>
    </r>
    <r>
      <rPr>
        <vertAlign val="superscript"/>
        <sz val="9"/>
        <color rgb="FF0D0D0D"/>
        <rFont val="Tahoma"/>
        <family val="2"/>
      </rPr>
      <t>1</t>
    </r>
    <r>
      <rPr>
        <sz val="9"/>
        <color rgb="FF0D0D0D"/>
        <rFont val="Tahoma"/>
        <family val="2"/>
      </rPr>
      <t xml:space="preserve"> กลุ่มงานพัฒนายุทธศาสตร์ฯ  สสจ.สุพรรณบุรี</t>
    </r>
  </si>
  <si>
    <t>จำนวนประชากรแยกรายอายุ จังหวัดสุพรรณบุรี</t>
  </si>
  <si>
    <t>เดือน ธันวาคม พ.ศ. 2559</t>
  </si>
  <si>
    <t>ลักษณะข้อมูล</t>
  </si>
  <si>
    <t>รวม</t>
  </si>
  <si>
    <t>แยกตามเพศ</t>
  </si>
  <si>
    <t> 410,617</t>
  </si>
  <si>
    <t> 437,950</t>
  </si>
  <si>
    <t> 848,567</t>
  </si>
  <si>
    <t>แยกตามลักษณะสถานะของบุคคล</t>
  </si>
  <si>
    <t>- ผู้ที่มีสัญชาติไทย และมีชื่ออยู่ในทะเบียนบ้าน</t>
  </si>
  <si>
    <t> 405,763</t>
  </si>
  <si>
    <t> 433,978</t>
  </si>
  <si>
    <t> 839,741</t>
  </si>
  <si>
    <t>-ผู้ที่ไม่ได้สัญชาติไทย และมีชื่ออยู่ในทะเบียนบ้าน</t>
  </si>
  <si>
    <t> 893</t>
  </si>
  <si>
    <t> 668</t>
  </si>
  <si>
    <t> 1,561</t>
  </si>
  <si>
    <t>-ผู้ที่มีชื่ออยู่ในทะเบียนบ้านกลาง (ทะเบียนซึ่งผู้อำนวยการทะเบียนกลางกำหนดให้จัดทำขึ้นสำหรับ ลงรายการบุคคลที่ไม่อาจมีชื่อในทะเบียนบ้าน)</t>
  </si>
  <si>
    <t> 3,156</t>
  </si>
  <si>
    <t> 2,718</t>
  </si>
  <si>
    <t> 5,874</t>
  </si>
  <si>
    <t>-ผู้ที่อยู่ระหว่างการย้าย (ผู้ที่ย้ายออกแต่ยังไม่ได้ย้ายเข้า)</t>
  </si>
  <si>
    <t> 805</t>
  </si>
  <si>
    <t> 586</t>
  </si>
  <si>
    <t> 1,391</t>
  </si>
  <si>
    <t>แยกตามช่วงอายุ (ปี) (เฉพาะผู้มีสัญชาติไทย และมีชื่ออยู่ในทะเบียนบ้าน)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</si>
  <si>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</si>
  <si>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</si>
  <si>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</si>
  <si>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</si>
  <si>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</si>
  <si>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</si>
  <si>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</si>
  <si>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</si>
  <si>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</si>
  <si>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</si>
  <si>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</si>
  <si>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</si>
  <si>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</si>
  <si>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</si>
  <si>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</si>
  <si>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</si>
  <si>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</si>
  <si>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</si>
  <si>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</si>
  <si>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</si>
  <si>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</si>
  <si>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</si>
  <si>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</si>
  <si>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</si>
  <si>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</si>
  <si>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</si>
  <si>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</si>
  <si>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</si>
  <si>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</si>
  <si>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</si>
  <si>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</si>
  <si>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</si>
  <si>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</si>
  <si>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</si>
  <si>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</si>
  <si>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</si>
  <si>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</si>
  <si>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</si>
  <si>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</si>
  <si>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</si>
  <si>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</si>
  <si>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</si>
  <si>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</si>
  <si>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</si>
  <si>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</si>
  <si>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</si>
  <si>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</si>
  <si>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</si>
  <si>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</si>
  <si>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</si>
  <si>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</si>
  <si>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</si>
  <si>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</si>
  <si>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</si>
  <si>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</si>
  <si>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</si>
  <si>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</si>
  <si>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</si>
  <si>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</si>
  <si>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</si>
  <si>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</si>
  <si>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</si>
  <si>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</si>
  <si>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</si>
  <si>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</si>
  <si>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</si>
  <si>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</si>
  <si>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</si>
  <si>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</si>
  <si>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</si>
  <si>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</si>
  <si>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</si>
  <si>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</si>
  <si>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</si>
  <si>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</si>
  <si>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</si>
  <si>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</si>
  <si>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</si>
  <si>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</si>
  <si>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</si>
  <si>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</si>
  <si>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</si>
  <si>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</si>
  <si>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</si>
  <si>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</si>
  <si>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</si>
  <si>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</si>
  <si>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</si>
  <si>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</si>
  <si>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</si>
  <si>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</si>
  <si>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</si>
  <si>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</si>
  <si>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</si>
  <si>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</si>
  <si>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</si>
  <si>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</si>
  <si>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</si>
  <si>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</si>
  <si>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</si>
  <si>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</si>
  <si>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</si>
  <si>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</si>
  <si>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เกิดปีจันทรคติ</t>
  </si>
  <si>
    <t>รายงานสถิติจำนวนประชากรและบ้าน</t>
  </si>
  <si>
    <t>ประจำปี พ.ศ.2559</t>
  </si>
  <si>
    <t>แสดง </t>
  </si>
  <si>
    <t> รายการ ต่อหน้า</t>
  </si>
  <si>
    <t>ค้นหา : </t>
  </si>
  <si>
    <t>อำเภอ</t>
  </si>
  <si>
    <t>บ้าน</t>
  </si>
  <si>
    <t>จังหวัดสุพรรณบุรี</t>
  </si>
  <si>
    <t>อำเภอเมืองสุพรรณบุรี</t>
  </si>
  <si>
    <t>อำเภอเดิมบางนางบวช</t>
  </si>
  <si>
    <t>อำเภอด่านช้าง</t>
  </si>
  <si>
    <t>อำเภอบางปลาม้า</t>
  </si>
  <si>
    <t>อำเภอศรีประจันต์</t>
  </si>
  <si>
    <t>อำเภอดอนเจดีย์</t>
  </si>
  <si>
    <t>อำเภอสองพี่น้อง</t>
  </si>
  <si>
    <t>อำเภอสามชุก</t>
  </si>
  <si>
    <t>อำเภออู่ทอง</t>
  </si>
  <si>
    <t>อำเภอหนองหญ้าไซ</t>
  </si>
  <si>
    <t>ท้องถิ่นเทศบาลตำบลท้าวอู่ทอง</t>
  </si>
  <si>
    <t>ท้องถิ่นเทศบาลตำบลกระจัน</t>
  </si>
  <si>
    <t>ท้องถิ่นเทศบาลตำบลบ้านโข้ง</t>
  </si>
  <si>
    <t>ท้องถิ่นเทศบาลตำบลเดิมบาง</t>
  </si>
  <si>
    <t>ท้องถิ่นเทศบาลตำบลบางกุ้ง</t>
  </si>
  <si>
    <t>ท้องถิ่นเทศบาลตำบลท่าระหัด</t>
  </si>
  <si>
    <t>ท้องถิ่นเทศบาลตำบลตะค่า</t>
  </si>
  <si>
    <t>ท้องถิ่นเทศบาลตำบลบ้านดอน</t>
  </si>
  <si>
    <t>ท้องถิ่นเทศบาลตำบลต้นคราม</t>
  </si>
  <si>
    <t>ท้องถิ่นเทศบาลตำบลปลายนา</t>
  </si>
  <si>
    <t>ท้องถิ่นเทศบาลตำบลขุนพัดเพ็ง</t>
  </si>
  <si>
    <t>ท้องถิ่นเทศบาลตำบลวังยาง</t>
  </si>
  <si>
    <t>ท้องถิ่นเทศบาลตำบลเขาดิน</t>
  </si>
  <si>
    <t>ท้องถิ่นเทศบาลตำบลหนองหญ้าไซ</t>
  </si>
  <si>
    <t>ท้องถิ่นเทศบาลตำบลอู่ทอง</t>
  </si>
  <si>
    <t>ท้องถิ่นเทศบาลตำบลสระยายโสม</t>
  </si>
  <si>
    <t>ท้องถิ่นเทศบาลตำบลสามชุก</t>
  </si>
  <si>
    <t>ท้องถิ่นเทศบาลตำบลทุ่งคอก</t>
  </si>
  <si>
    <t>ท้องถิ่นเทศบาลตำบลสระกระโจม</t>
  </si>
  <si>
    <t>ท้องถิ่นเทศบาลตำบลดอนเจดีย์</t>
  </si>
  <si>
    <t>ท้องถิ่นเทศบาลตำบลศรีประจันต์</t>
  </si>
  <si>
    <t>ท้องถิ่นเทศบาลตำบลไผ่กองดิน</t>
  </si>
  <si>
    <t>ท้องถิ่นเทศบาลตำบลบ้านแหลม</t>
  </si>
  <si>
    <t>ท้องถิ่นเทศบาลตำบลบางปลาม้า</t>
  </si>
  <si>
    <t>ท้องถิ่นเทศบาลตำบลโคกคราม</t>
  </si>
  <si>
    <t>ท้องถิ่นเทศบาลตำบลด่านช้าง</t>
  </si>
  <si>
    <t>ท้องถิ่นเทศบาลตำบลบ่อกรุ</t>
  </si>
  <si>
    <t>ท้องถิ่นเทศบาลตำบลนางบวช</t>
  </si>
  <si>
    <t>ท้องถิ่นเทศบาลตำบลเขาพระ</t>
  </si>
  <si>
    <t>ท้องถิ่นเทศบาลตำบลสวนแตง</t>
  </si>
  <si>
    <t>ท้องถิ่นเทศบาลตำบลโพธิ์พระยา</t>
  </si>
  <si>
    <t>ท้องถิ่นเทศบาลตำบลท่าเสด็จ</t>
  </si>
  <si>
    <t>ท้องถิ่นเทศบาลเมืองสองพี่น้อง</t>
  </si>
  <si>
    <t>ท้องถิ่นเทศบาลเมืองสุพรรณบุรี</t>
  </si>
  <si>
    <t>กลุ่มอายุ</t>
  </si>
  <si>
    <t xml:space="preserve">หญิง </t>
  </si>
  <si>
    <t>% ชาย</t>
  </si>
  <si>
    <t>% หญิง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</si>
  <si>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</si>
  <si>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</si>
  <si>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</si>
  <si>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</si>
  <si>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</si>
  <si>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</si>
  <si>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</si>
  <si>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</si>
  <si>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</si>
  <si>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</si>
  <si>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</si>
  <si>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</si>
  <si>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</si>
  <si>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</si>
  <si>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</si>
  <si>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01-04</t>
  </si>
  <si>
    <t>80-84</t>
  </si>
  <si>
    <t>85-89</t>
  </si>
  <si>
    <t>90-94</t>
  </si>
  <si>
    <t>95-99</t>
  </si>
  <si>
    <t>100+</t>
  </si>
  <si>
    <t>เดือน ธันวาคม พ.ศ. 2560</t>
  </si>
  <si>
    <t> 412,089</t>
  </si>
  <si>
    <t> 439,914</t>
  </si>
  <si>
    <t> 852,003</t>
  </si>
  <si>
    <t> 406,742</t>
  </si>
  <si>
    <t> 435,418</t>
  </si>
  <si>
    <t> 842,160</t>
  </si>
  <si>
    <t> 944</t>
  </si>
  <si>
    <t> 707</t>
  </si>
  <si>
    <t> 1,651</t>
  </si>
  <si>
    <t> 3,525</t>
  </si>
  <si>
    <t> 3,119</t>
  </si>
  <si>
    <t> 6,644</t>
  </si>
  <si>
    <t> 878</t>
  </si>
  <si>
    <t> 670</t>
  </si>
  <si>
    <t> 1,548</t>
  </si>
  <si>
    <t>ายงานสถิติจำนวนประชากรและบ้าน</t>
  </si>
  <si>
    <t>ประจำปี พ.ศ.2560</t>
  </si>
  <si>
    <t>แสดง 1 ถึง 45 จากทั้งหมด 45 รายการ</t>
  </si>
  <si>
    <t>หน้าแรกก่อนหน้า1ถัดไปหน้าสุดท้าย</t>
  </si>
  <si>
    <t>ปิดหน้าต่าง</t>
  </si>
  <si>
    <t>เดือน ธันวาคม พ.ศ. 2562</t>
  </si>
  <si>
    <t> 408,808</t>
  </si>
  <si>
    <t> 437,526</t>
  </si>
  <si>
    <t> 846,334</t>
  </si>
  <si>
    <t> 403,372</t>
  </si>
  <si>
    <t> 432,881</t>
  </si>
  <si>
    <t> 836,253</t>
  </si>
  <si>
    <t> 1,054</t>
  </si>
  <si>
    <t> 803</t>
  </si>
  <si>
    <t> 1,857</t>
  </si>
  <si>
    <t> 3,580</t>
  </si>
  <si>
    <t> 3,157</t>
  </si>
  <si>
    <t> 6,737</t>
  </si>
  <si>
    <t> 802</t>
  </si>
  <si>
    <t> 685</t>
  </si>
  <si>
    <t> 1,487</t>
  </si>
  <si>
    <t>ประจำปี พ.ศ.2562</t>
  </si>
  <si>
    <t>ท้องถิ่นเทศบาลตำบลปากน้ำ</t>
  </si>
  <si>
    <t>แสดง 1 ถึง 46 จากทั้งหมด 46 รายการ</t>
  </si>
  <si>
    <t>จำนวนประชากรแยกรายอายุ อำเภอสองพี่น้อง จังหวัดสุพรรณบุรี</t>
  </si>
  <si>
    <t>เดือน ธันวาคม พ.ศ. 2561</t>
  </si>
  <si>
    <t> 55,018</t>
  </si>
  <si>
    <t> 56,830</t>
  </si>
  <si>
    <t> 111,848</t>
  </si>
  <si>
    <t> 54,257</t>
  </si>
  <si>
    <t> 56,245</t>
  </si>
  <si>
    <t> 110,502</t>
  </si>
  <si>
    <t> 172</t>
  </si>
  <si>
    <t> 149</t>
  </si>
  <si>
    <t> 321</t>
  </si>
  <si>
    <t> 559</t>
  </si>
  <si>
    <t> 421</t>
  </si>
  <si>
    <t> 980</t>
  </si>
  <si>
    <t> 30</t>
  </si>
  <si>
    <t> 15</t>
  </si>
  <si>
    <t> 45</t>
  </si>
  <si>
    <t>ตารางที่ 12  จำนวนและอัตราเกิดมีชีพ อัตราตาย อัตราทารกตาย อัตรามารดาตาย อัตราเพิ่มตามธรรมชาติ และดัชนีชีพ จังหวัดสุพรรณบุรี พ.ศ. 2546-2562</t>
  </si>
  <si>
    <t>จำนวนประชากรแยกรายอายุ ทั่วประเทศ</t>
  </si>
  <si>
    <t> 32,605,100</t>
  </si>
  <si>
    <t> 33,953,835</t>
  </si>
  <si>
    <t> 66,558,935</t>
  </si>
  <si>
    <t> 31,719,814</t>
  </si>
  <si>
    <t> 33,209,385</t>
  </si>
  <si>
    <t> 64,929,199</t>
  </si>
  <si>
    <t> 381,087</t>
  </si>
  <si>
    <t> 346,839</t>
  </si>
  <si>
    <t> 727,926</t>
  </si>
  <si>
    <t> 408,575</t>
  </si>
  <si>
    <t> 343,216</t>
  </si>
  <si>
    <t> 751,791</t>
  </si>
  <si>
    <t> 95,624</t>
  </si>
  <si>
    <t> 54,395</t>
  </si>
  <si>
    <t> 150,019</t>
  </si>
  <si>
    <t>สถิติชีพ จ.สุพรรณบุรี ปี พ.ศ. 2562 และ ประเทศไทย ปี พ.ศ. 2561</t>
  </si>
  <si>
    <t>ปี พ.ศ. 2562</t>
  </si>
  <si>
    <t xml:space="preserve">           ปี พ.ศ. 2561</t>
  </si>
  <si>
    <r>
      <t xml:space="preserve">         </t>
    </r>
    <r>
      <rPr>
        <vertAlign val="superscript"/>
        <sz val="9"/>
        <color rgb="FF0D0D0D"/>
        <rFont val="Tahoma"/>
        <family val="2"/>
      </rPr>
      <t>2</t>
    </r>
    <r>
      <rPr>
        <sz val="9"/>
        <color rgb="FF0D0D0D"/>
        <rFont val="Tahoma"/>
        <family val="2"/>
      </rPr>
      <t xml:space="preserve"> สถิติสาธารณสุข พ.ศ.2561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</si>
</sst>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25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u/>
      <sz val="10"/>
      <name val="Tahoma"/>
      <family val="2"/>
    </font>
    <font>
      <u/>
      <sz val="10"/>
      <color theme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vertAlign val="superscript"/>
      <sz val="11"/>
      <name val="Tahoma"/>
      <family val="2"/>
    </font>
    <font>
      <b/>
      <sz val="11"/>
      <color theme="1"/>
      <name val="Tahoma"/>
      <family val="2"/>
    </font>
    <font>
      <b/>
      <vertAlign val="superscript"/>
      <sz val="11"/>
      <color theme="1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  <scheme val="minor"/>
    </font>
    <font>
      <sz val="11"/>
      <color rgb="FF0D0D0D"/>
      <name val="Tahoma"/>
      <family val="2"/>
      <scheme val="minor"/>
    </font>
    <font>
      <vertAlign val="superscript"/>
      <sz val="11"/>
      <color rgb="FF0D0D0D"/>
      <name val="Tahoma"/>
      <family val="2"/>
      <scheme val="minor"/>
    </font>
    <font>
      <sz val="9"/>
      <color rgb="FF0D0D0D"/>
      <name val="Tahoma"/>
      <family val="2"/>
    </font>
    <font>
      <vertAlign val="superscript"/>
      <sz val="9"/>
      <color rgb="FF0D0D0D"/>
      <name val="Tahoma"/>
      <family val="2"/>
    </font>
    <font>
      <sz val="8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6"/>
      <color rgb="FF000000"/>
      <name val="TH SarabunPSK"/>
      <family val="2"/>
    </font>
    <font>
      <sz val="10"/>
      <color rgb="FF00B0F0"/>
      <name val="Tahoma"/>
      <family val="2"/>
    </font>
    <font>
      <sz val="11"/>
      <color rgb="FFFF0000"/>
      <name val="Tahoma"/>
      <family val="2"/>
      <scheme val="minor"/>
    </font>
    <font>
      <sz val="1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theme="8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8" tint="0.39994506668294322"/>
      </bottom>
      <diagonal/>
    </border>
    <border>
      <left style="thin">
        <color indexed="64"/>
      </left>
      <right style="thin">
        <color indexed="64"/>
      </right>
      <top style="dotted">
        <color theme="8" tint="0.39994506668294322"/>
      </top>
      <bottom style="dotted">
        <color theme="8" tint="0.39994506668294322"/>
      </bottom>
      <diagonal/>
    </border>
    <border>
      <left style="thin">
        <color indexed="64"/>
      </left>
      <right style="thin">
        <color indexed="64"/>
      </right>
      <top style="dotted">
        <color theme="8" tint="0.399945066682943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8" tint="0.39994506668294322"/>
      </bottom>
      <diagonal/>
    </border>
    <border>
      <left style="thin">
        <color indexed="64"/>
      </left>
      <right/>
      <top style="dotted">
        <color theme="8" tint="0.39994506668294322"/>
      </top>
      <bottom style="dotted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7" fillId="0" borderId="0" xfId="1" applyFont="1" applyFill="1" applyAlignment="1" applyProtection="1">
      <alignment vertical="top"/>
    </xf>
    <xf numFmtId="0" fontId="4" fillId="0" borderId="0" xfId="0" applyFont="1" applyFill="1" applyAlignment="1">
      <alignment vertical="top" wrapText="1"/>
    </xf>
    <xf numFmtId="0" fontId="13" fillId="0" borderId="1" xfId="0" applyFont="1" applyFill="1" applyBorder="1" applyAlignment="1"/>
    <xf numFmtId="0" fontId="8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 indent="4"/>
    </xf>
    <xf numFmtId="0" fontId="15" fillId="0" borderId="1" xfId="0" applyFont="1" applyBorder="1" applyAlignment="1">
      <alignment horizontal="left" vertical="top" wrapText="1" indent="4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15" fillId="2" borderId="9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4" fillId="0" borderId="0" xfId="0" applyFont="1" applyBorder="1"/>
    <xf numFmtId="0" fontId="22" fillId="3" borderId="0" xfId="0" applyFont="1" applyFill="1"/>
    <xf numFmtId="0" fontId="9" fillId="0" borderId="10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center" vertical="top"/>
    </xf>
    <xf numFmtId="3" fontId="9" fillId="0" borderId="13" xfId="0" applyNumberFormat="1" applyFont="1" applyFill="1" applyBorder="1" applyAlignment="1">
      <alignment horizontal="center" vertical="top"/>
    </xf>
    <xf numFmtId="3" fontId="9" fillId="3" borderId="14" xfId="0" applyNumberFormat="1" applyFont="1" applyFill="1" applyBorder="1" applyAlignment="1">
      <alignment horizontal="center" vertical="top"/>
    </xf>
    <xf numFmtId="3" fontId="9" fillId="0" borderId="14" xfId="0" applyNumberFormat="1" applyFont="1" applyFill="1" applyBorder="1" applyAlignment="1">
      <alignment horizontal="center" vertical="top"/>
    </xf>
    <xf numFmtId="3" fontId="9" fillId="0" borderId="13" xfId="0" applyNumberFormat="1" applyFont="1" applyFill="1" applyBorder="1" applyAlignment="1">
      <alignment horizontal="center" vertical="top" wrapText="1"/>
    </xf>
    <xf numFmtId="3" fontId="9" fillId="3" borderId="14" xfId="0" applyNumberFormat="1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center" vertical="top"/>
    </xf>
    <xf numFmtId="4" fontId="9" fillId="3" borderId="14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center" vertical="top" wrapText="1"/>
    </xf>
    <xf numFmtId="4" fontId="9" fillId="3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3" borderId="18" xfId="0" applyNumberFormat="1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center" wrapText="1"/>
    </xf>
    <xf numFmtId="3" fontId="2" fillId="0" borderId="0" xfId="0" applyNumberFormat="1" applyFont="1" applyFill="1"/>
    <xf numFmtId="4" fontId="2" fillId="0" borderId="0" xfId="0" applyNumberFormat="1" applyFont="1" applyFill="1" applyBorder="1" applyAlignment="1">
      <alignment horizontal="center" vertical="top"/>
    </xf>
    <xf numFmtId="3" fontId="9" fillId="0" borderId="21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2" fontId="0" fillId="0" borderId="0" xfId="0" applyNumberFormat="1"/>
    <xf numFmtId="1" fontId="0" fillId="0" borderId="0" xfId="0" applyNumberFormat="1"/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wrapText="1"/>
    </xf>
    <xf numFmtId="3" fontId="3" fillId="0" borderId="0" xfId="0" applyNumberFormat="1" applyFont="1" applyFill="1"/>
    <xf numFmtId="49" fontId="0" fillId="0" borderId="0" xfId="0" applyNumberFormat="1"/>
    <xf numFmtId="0" fontId="2" fillId="0" borderId="15" xfId="0" applyFont="1" applyFill="1" applyBorder="1" applyAlignment="1">
      <alignment horizontal="center" vertical="top"/>
    </xf>
    <xf numFmtId="187" fontId="23" fillId="0" borderId="0" xfId="0" applyNumberFormat="1" applyFont="1" applyAlignment="1">
      <alignment horizontal="right" wrapText="1" indent="5"/>
    </xf>
    <xf numFmtId="187" fontId="23" fillId="0" borderId="0" xfId="0" applyNumberFormat="1" applyFont="1" applyAlignment="1">
      <alignment horizontal="right" vertical="top" wrapText="1" indent="5"/>
    </xf>
    <xf numFmtId="187" fontId="23" fillId="0" borderId="1" xfId="0" applyNumberFormat="1" applyFont="1" applyBorder="1" applyAlignment="1">
      <alignment horizontal="right" vertical="top" wrapText="1" indent="5"/>
    </xf>
    <xf numFmtId="3" fontId="9" fillId="0" borderId="2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 wrapText="1"/>
    </xf>
    <xf numFmtId="3" fontId="9" fillId="0" borderId="22" xfId="0" applyNumberFormat="1" applyFont="1" applyFill="1" applyBorder="1" applyAlignment="1">
      <alignment horizontal="center" vertical="top"/>
    </xf>
    <xf numFmtId="3" fontId="9" fillId="0" borderId="15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horizontal="center" vertical="top"/>
    </xf>
    <xf numFmtId="3" fontId="9" fillId="0" borderId="15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" fontId="2" fillId="0" borderId="27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2" fontId="15" fillId="0" borderId="0" xfId="0" applyNumberFormat="1" applyFont="1" applyAlignment="1">
      <alignment horizontal="center" wrapText="1"/>
    </xf>
    <xf numFmtId="187" fontId="23" fillId="0" borderId="0" xfId="0" applyNumberFormat="1" applyFont="1" applyAlignment="1">
      <alignment horizontal="right" vertical="top" wrapText="1" indent="5"/>
    </xf>
    <xf numFmtId="2" fontId="24" fillId="0" borderId="0" xfId="0" applyNumberFormat="1" applyFont="1" applyAlignment="1">
      <alignment horizontal="center" wrapText="1"/>
    </xf>
    <xf numFmtId="2" fontId="24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44713792798376E-2"/>
          <c:y val="9.7140336431852534E-2"/>
          <c:w val="0.88825306948990923"/>
          <c:h val="0.80719416868684191"/>
        </c:manualLayout>
      </c:layout>
      <c:lineChart>
        <c:grouping val="standard"/>
        <c:varyColors val="0"/>
        <c:ser>
          <c:idx val="0"/>
          <c:order val="0"/>
          <c:tx>
            <c:strRef>
              <c:f>สถิติชีพ_สุพรรณบุรี!$G$4:$G$5</c:f>
              <c:strCache>
                <c:ptCount val="2"/>
                <c:pt idx="0">
                  <c:v>เกิดมีชีพ 2</c:v>
                </c:pt>
                <c:pt idx="1">
                  <c:v>Live birth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สถิติชีพ_สุพรรณบุรี!$B$13:$B$22</c:f>
              <c:numCache>
                <c:formatCode>General</c:formatCod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สถิติชีพ_สุพรรณบุรี!$G$13:$G$22</c:f>
              <c:numCache>
                <c:formatCode>#,##0.00</c:formatCode>
                <c:ptCount val="10"/>
                <c:pt idx="0">
                  <c:v>10.511319973990661</c:v>
                </c:pt>
                <c:pt idx="1">
                  <c:v>10.81</c:v>
                </c:pt>
                <c:pt idx="2">
                  <c:v>10.91</c:v>
                </c:pt>
                <c:pt idx="3">
                  <c:v>10.07</c:v>
                </c:pt>
                <c:pt idx="4">
                  <c:v>9.8905883897900928</c:v>
                </c:pt>
                <c:pt idx="5">
                  <c:v>9.7838415269718144</c:v>
                </c:pt>
                <c:pt idx="6">
                  <c:v>8.9396362711972124</c:v>
                </c:pt>
                <c:pt idx="7">
                  <c:v>8.7948270437101606</c:v>
                </c:pt>
                <c:pt idx="8">
                  <c:v>8.6830680173661356</c:v>
                </c:pt>
                <c:pt idx="9">
                  <c:v>7.9284098407012911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C2E-BB81-CDEC1AC5DF75}"/>
            </c:ext>
          </c:extLst>
        </c:ser>
        <c:ser>
          <c:idx val="1"/>
          <c:order val="1"/>
          <c:tx>
            <c:strRef>
              <c:f>สถิติชีพ_สุพรรณบุรี!$H$4:$H$5</c:f>
              <c:strCache>
                <c:ptCount val="2"/>
                <c:pt idx="0">
                  <c:v>ตาย 2</c:v>
                </c:pt>
                <c:pt idx="1">
                  <c:v>Death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สถิติชีพ_สุพรรณบุรี!$B$13:$B$22</c:f>
              <c:numCache>
                <c:formatCode>General</c:formatCod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สถิติชีพ_สุพรรณบุรี!$H$13:$H$22</c:f>
              <c:numCache>
                <c:formatCode>#,##0.00</c:formatCode>
                <c:ptCount val="10"/>
                <c:pt idx="0">
                  <c:v>8.3017083407223513</c:v>
                </c:pt>
                <c:pt idx="1">
                  <c:v>7.92</c:v>
                </c:pt>
                <c:pt idx="2">
                  <c:v>8.0299999999999994</c:v>
                </c:pt>
                <c:pt idx="3">
                  <c:v>7.85</c:v>
                </c:pt>
                <c:pt idx="4">
                  <c:v>7.9046374948450522</c:v>
                </c:pt>
                <c:pt idx="5">
                  <c:v>8.3763911086822613</c:v>
                </c:pt>
                <c:pt idx="6">
                  <c:v>8.6442375476492259</c:v>
                </c:pt>
                <c:pt idx="7">
                  <c:v>8.4731081929888852</c:v>
                </c:pt>
                <c:pt idx="8">
                  <c:v>8.3239143524142527</c:v>
                </c:pt>
                <c:pt idx="9">
                  <c:v>8.8757187293807149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C2E-BB81-CDEC1AC5DF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07574784"/>
        <c:axId val="-1707575872"/>
      </c:lineChart>
      <c:catAx>
        <c:axId val="-17075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707575872"/>
        <c:crosses val="autoZero"/>
        <c:auto val="1"/>
        <c:lblAlgn val="ctr"/>
        <c:lblOffset val="100"/>
        <c:noMultiLvlLbl val="0"/>
      </c:catAx>
      <c:valAx>
        <c:axId val="-170757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7075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171450</xdr:rowOff>
    </xdr:from>
    <xdr:to>
      <xdr:col>2</xdr:col>
      <xdr:colOff>209550</xdr:colOff>
      <xdr:row>3</xdr:row>
      <xdr:rowOff>95250</xdr:rowOff>
    </xdr:to>
    <xdr:sp macro="" textlink="">
      <xdr:nvSpPr>
        <xdr:cNvPr id="2" name="Text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81100" y="504825"/>
          <a:ext cx="190500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3</xdr:col>
      <xdr:colOff>28575</xdr:colOff>
      <xdr:row>30</xdr:row>
      <xdr:rowOff>19050</xdr:rowOff>
    </xdr:from>
    <xdr:to>
      <xdr:col>10</xdr:col>
      <xdr:colOff>152400</xdr:colOff>
      <xdr:row>45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B1:P32"/>
  <sheetViews>
    <sheetView showGridLines="0" tabSelected="1" topLeftCell="A7" workbookViewId="0">
      <selection activeCell="M22" sqref="M22"/>
    </sheetView>
  </sheetViews>
  <sheetFormatPr defaultColWidth="9" defaultRowHeight="13.8" x14ac:dyDescent="0.25"/>
  <cols>
    <col min="1" max="1" width="3.296875" style="1" customWidth="1"/>
    <col min="2" max="2" width="15.296875" style="1" customWidth="1"/>
    <col min="3" max="3" width="11" style="1" bestFit="1" customWidth="1"/>
    <col min="4" max="4" width="9" style="1"/>
    <col min="5" max="5" width="11.3984375" style="1" customWidth="1"/>
    <col min="6" max="6" width="11.69921875" style="1" customWidth="1"/>
    <col min="7" max="7" width="10.69921875" style="1" customWidth="1"/>
    <col min="8" max="8" width="9.69921875" style="1" customWidth="1"/>
    <col min="9" max="9" width="10.09765625" style="1" customWidth="1"/>
    <col min="10" max="10" width="11.69921875" style="1" customWidth="1"/>
    <col min="11" max="11" width="19.09765625" style="1" customWidth="1"/>
    <col min="12" max="12" width="11.59765625" style="1" customWidth="1"/>
    <col min="13" max="13" width="16" style="1" customWidth="1"/>
    <col min="14" max="15" width="9" style="1"/>
    <col min="16" max="16" width="14.296875" style="1" customWidth="1"/>
    <col min="17" max="16384" width="9" style="1"/>
  </cols>
  <sheetData>
    <row r="1" spans="2:13" ht="13.5" customHeight="1" x14ac:dyDescent="0.25"/>
    <row r="2" spans="2:13" ht="15.6" thickBot="1" x14ac:dyDescent="0.3">
      <c r="B2" s="8" t="s">
        <v>314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3" ht="14.4" thickBot="1" x14ac:dyDescent="0.3">
      <c r="B3" s="9" t="s">
        <v>0</v>
      </c>
      <c r="C3" s="111" t="s">
        <v>1</v>
      </c>
      <c r="D3" s="112"/>
      <c r="E3" s="112"/>
      <c r="F3" s="113"/>
      <c r="G3" s="111" t="s">
        <v>2</v>
      </c>
      <c r="H3" s="112"/>
      <c r="I3" s="112"/>
      <c r="J3" s="112"/>
      <c r="K3" s="113"/>
      <c r="L3" s="10"/>
      <c r="M3" s="11"/>
    </row>
    <row r="4" spans="2:13" ht="29.4" x14ac:dyDescent="0.25">
      <c r="B4" s="12" t="s">
        <v>3</v>
      </c>
      <c r="C4" s="13" t="s">
        <v>31</v>
      </c>
      <c r="D4" s="14" t="s">
        <v>32</v>
      </c>
      <c r="E4" s="14" t="s">
        <v>33</v>
      </c>
      <c r="F4" s="14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39</v>
      </c>
      <c r="L4" s="13" t="s">
        <v>40</v>
      </c>
      <c r="M4" s="15" t="s">
        <v>41</v>
      </c>
    </row>
    <row r="5" spans="2:13" ht="57" customHeight="1" x14ac:dyDescent="0.25">
      <c r="B5" s="3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66"/>
    </row>
    <row r="6" spans="2:13" ht="20.25" customHeight="1" x14ac:dyDescent="0.25">
      <c r="B6" s="33">
        <v>2546</v>
      </c>
      <c r="C6" s="38">
        <v>8898</v>
      </c>
      <c r="D6" s="38">
        <v>5991</v>
      </c>
      <c r="E6" s="51">
        <v>71</v>
      </c>
      <c r="F6" s="55">
        <v>1</v>
      </c>
      <c r="G6" s="56">
        <v>10.23</v>
      </c>
      <c r="H6" s="46">
        <v>6.88</v>
      </c>
      <c r="I6" s="46">
        <v>7.9793211957743315</v>
      </c>
      <c r="J6" s="46">
        <v>11.238480557428636</v>
      </c>
      <c r="K6" s="46">
        <v>0.33464528405709298</v>
      </c>
      <c r="L6" s="61">
        <f>C6/D6*100</f>
        <v>148.52278417626439</v>
      </c>
      <c r="M6" s="67">
        <v>870166</v>
      </c>
    </row>
    <row r="7" spans="2:13" ht="20.25" customHeight="1" x14ac:dyDescent="0.25">
      <c r="B7" s="34">
        <v>2547</v>
      </c>
      <c r="C7" s="39">
        <v>9536</v>
      </c>
      <c r="D7" s="39">
        <v>6314</v>
      </c>
      <c r="E7" s="52">
        <v>65</v>
      </c>
      <c r="F7" s="54">
        <v>1</v>
      </c>
      <c r="G7" s="57">
        <v>11.351637690389319</v>
      </c>
      <c r="H7" s="47">
        <v>7.5161745361910821</v>
      </c>
      <c r="I7" s="47">
        <v>6.8162751677852347</v>
      </c>
      <c r="J7" s="47">
        <v>10.486577181208053</v>
      </c>
      <c r="K7" s="47">
        <v>0.3835463154198237</v>
      </c>
      <c r="L7" s="62">
        <f>C7/D7*100</f>
        <v>151.02945834653153</v>
      </c>
      <c r="M7" s="68">
        <v>840055</v>
      </c>
    </row>
    <row r="8" spans="2:13" ht="20.25" customHeight="1" x14ac:dyDescent="0.25">
      <c r="B8" s="34">
        <v>2548</v>
      </c>
      <c r="C8" s="39">
        <v>9202</v>
      </c>
      <c r="D8" s="39">
        <v>6915</v>
      </c>
      <c r="E8" s="52">
        <v>72</v>
      </c>
      <c r="F8" s="54">
        <v>1</v>
      </c>
      <c r="G8" s="57">
        <v>10.920790445910518</v>
      </c>
      <c r="H8" s="47">
        <v>8.2066144244154788</v>
      </c>
      <c r="I8" s="47">
        <v>7.8243860030428172</v>
      </c>
      <c r="J8" s="47">
        <v>10.867202782003913</v>
      </c>
      <c r="K8" s="47">
        <v>0.27141760214950394</v>
      </c>
      <c r="L8" s="62">
        <v>133.07302964569777</v>
      </c>
      <c r="M8" s="68">
        <v>842613</v>
      </c>
    </row>
    <row r="9" spans="2:13" ht="20.25" customHeight="1" x14ac:dyDescent="0.25">
      <c r="B9" s="34">
        <v>2549</v>
      </c>
      <c r="C9" s="39">
        <v>9174</v>
      </c>
      <c r="D9" s="39">
        <v>6132</v>
      </c>
      <c r="E9" s="52">
        <v>72</v>
      </c>
      <c r="F9" s="54">
        <v>1</v>
      </c>
      <c r="G9" s="57">
        <v>10.870904747459427</v>
      </c>
      <c r="H9" s="47">
        <v>7.2662293341422721</v>
      </c>
      <c r="I9" s="47">
        <v>7.8482668410725962</v>
      </c>
      <c r="J9" s="47">
        <v>10.900370612600828</v>
      </c>
      <c r="K9" s="47">
        <v>0.36046754133171499</v>
      </c>
      <c r="L9" s="62">
        <v>149.60861056751466</v>
      </c>
      <c r="M9" s="68">
        <v>843904</v>
      </c>
    </row>
    <row r="10" spans="2:13" ht="20.25" customHeight="1" x14ac:dyDescent="0.25">
      <c r="B10" s="34">
        <v>2550</v>
      </c>
      <c r="C10" s="39">
        <v>9333</v>
      </c>
      <c r="D10" s="39">
        <v>6673</v>
      </c>
      <c r="E10" s="52">
        <v>66</v>
      </c>
      <c r="F10" s="54">
        <v>0</v>
      </c>
      <c r="G10" s="57">
        <v>11.076640429915592</v>
      </c>
      <c r="H10" s="47">
        <v>7.9196851589871162</v>
      </c>
      <c r="I10" s="47">
        <v>7.0716811314689814</v>
      </c>
      <c r="J10" s="47">
        <v>0</v>
      </c>
      <c r="K10" s="47">
        <v>0.31569552709284771</v>
      </c>
      <c r="L10" s="62">
        <v>139.86213097557319</v>
      </c>
      <c r="M10" s="68">
        <v>842584</v>
      </c>
    </row>
    <row r="11" spans="2:13" ht="20.25" customHeight="1" x14ac:dyDescent="0.25">
      <c r="B11" s="34">
        <v>2551</v>
      </c>
      <c r="C11" s="39">
        <v>9049</v>
      </c>
      <c r="D11" s="39">
        <v>6603</v>
      </c>
      <c r="E11" s="52">
        <v>56</v>
      </c>
      <c r="F11" s="54">
        <v>2</v>
      </c>
      <c r="G11" s="57">
        <v>10.715241480737669</v>
      </c>
      <c r="H11" s="47">
        <v>7.818846225805153</v>
      </c>
      <c r="I11" s="47">
        <v>6.1885291192396954</v>
      </c>
      <c r="J11" s="47">
        <v>22.101889711570337</v>
      </c>
      <c r="K11" s="47">
        <v>0.28963952549325162</v>
      </c>
      <c r="L11" s="62">
        <v>137.04376798424957</v>
      </c>
      <c r="M11" s="68">
        <v>844498</v>
      </c>
    </row>
    <row r="12" spans="2:13" ht="20.25" customHeight="1" x14ac:dyDescent="0.25">
      <c r="B12" s="34">
        <v>2552</v>
      </c>
      <c r="C12" s="39">
        <v>9356</v>
      </c>
      <c r="D12" s="39">
        <v>6542</v>
      </c>
      <c r="E12" s="52">
        <v>47</v>
      </c>
      <c r="F12" s="54">
        <v>3</v>
      </c>
      <c r="G12" s="57">
        <v>11.077564261949584</v>
      </c>
      <c r="H12" s="47">
        <v>7.7457701369895453</v>
      </c>
      <c r="I12" s="47">
        <v>5.0235143223599827</v>
      </c>
      <c r="J12" s="47">
        <v>32.064985036340317</v>
      </c>
      <c r="K12" s="47">
        <v>0.33317941249600397</v>
      </c>
      <c r="L12" s="62">
        <v>143.01436869458882</v>
      </c>
      <c r="M12" s="68">
        <v>844590</v>
      </c>
    </row>
    <row r="13" spans="2:13" ht="20.25" customHeight="1" x14ac:dyDescent="0.25">
      <c r="B13" s="35">
        <v>2553</v>
      </c>
      <c r="C13" s="40">
        <v>8891</v>
      </c>
      <c r="D13" s="43">
        <v>7022</v>
      </c>
      <c r="E13" s="31">
        <v>54</v>
      </c>
      <c r="F13" s="54">
        <v>2</v>
      </c>
      <c r="G13" s="50">
        <v>10.511319973990661</v>
      </c>
      <c r="H13" s="58">
        <v>8.3017083407223513</v>
      </c>
      <c r="I13" s="48">
        <v>6.0926543280836878</v>
      </c>
      <c r="J13" s="48">
        <v>22.991148407862973</v>
      </c>
      <c r="K13" s="58">
        <v>0.22096116332683099</v>
      </c>
      <c r="L13" s="63">
        <v>126.61634861862716</v>
      </c>
      <c r="M13" s="68">
        <v>845850</v>
      </c>
    </row>
    <row r="14" spans="2:13" ht="18.600000000000001" customHeight="1" x14ac:dyDescent="0.25">
      <c r="B14" s="36">
        <v>2554</v>
      </c>
      <c r="C14" s="41">
        <v>9147</v>
      </c>
      <c r="D14" s="44">
        <v>6697</v>
      </c>
      <c r="E14" s="53">
        <v>58</v>
      </c>
      <c r="F14" s="53">
        <v>0</v>
      </c>
      <c r="G14" s="49">
        <v>10.81</v>
      </c>
      <c r="H14" s="59">
        <v>7.92</v>
      </c>
      <c r="I14" s="49">
        <v>6.34</v>
      </c>
      <c r="J14" s="49">
        <v>0</v>
      </c>
      <c r="K14" s="59">
        <v>0.28999999999999998</v>
      </c>
      <c r="L14" s="64">
        <v>137</v>
      </c>
      <c r="M14" s="42">
        <v>845053</v>
      </c>
    </row>
    <row r="15" spans="2:13" ht="17.399999999999999" customHeight="1" x14ac:dyDescent="0.25">
      <c r="B15" s="37">
        <v>2555</v>
      </c>
      <c r="C15" s="42">
        <v>9242</v>
      </c>
      <c r="D15" s="45">
        <v>6806</v>
      </c>
      <c r="E15" s="54">
        <v>39</v>
      </c>
      <c r="F15" s="54">
        <v>1</v>
      </c>
      <c r="G15" s="50">
        <v>10.91</v>
      </c>
      <c r="H15" s="60">
        <v>8.0299999999999994</v>
      </c>
      <c r="I15" s="50">
        <v>4.22</v>
      </c>
      <c r="J15" s="50">
        <v>10.82</v>
      </c>
      <c r="K15" s="60">
        <v>0.28000000000000003</v>
      </c>
      <c r="L15" s="65">
        <v>135.86000000000001</v>
      </c>
      <c r="M15" s="42">
        <v>846057</v>
      </c>
    </row>
    <row r="16" spans="2:13" ht="18.600000000000001" customHeight="1" x14ac:dyDescent="0.25">
      <c r="B16" s="37">
        <v>2556</v>
      </c>
      <c r="C16" s="70">
        <v>8739</v>
      </c>
      <c r="D16" s="45">
        <v>6817</v>
      </c>
      <c r="E16" s="69">
        <v>24</v>
      </c>
      <c r="F16" s="37">
        <v>2</v>
      </c>
      <c r="G16" s="71">
        <v>10.07</v>
      </c>
      <c r="H16" s="60">
        <v>7.85</v>
      </c>
      <c r="I16" s="71">
        <v>2.75</v>
      </c>
      <c r="J16" s="50">
        <v>11.44</v>
      </c>
      <c r="K16" s="72">
        <v>0.22096116332683099</v>
      </c>
      <c r="L16" s="60">
        <v>126.61634861862716</v>
      </c>
      <c r="M16" s="42">
        <v>848399</v>
      </c>
    </row>
    <row r="17" spans="2:16" ht="18.600000000000001" customHeight="1" x14ac:dyDescent="0.25">
      <c r="B17" s="54">
        <v>2557</v>
      </c>
      <c r="C17" s="77">
        <v>8586</v>
      </c>
      <c r="D17" s="78">
        <v>6862</v>
      </c>
      <c r="E17" s="79">
        <v>21</v>
      </c>
      <c r="F17" s="54">
        <v>1</v>
      </c>
      <c r="G17" s="80">
        <f>C17*1000/M17</f>
        <v>9.8905883897900928</v>
      </c>
      <c r="H17" s="81">
        <f>D17*1000/M17</f>
        <v>7.9046374948450522</v>
      </c>
      <c r="I17" s="75">
        <f>E17*1000/8586</f>
        <v>2.4458420684835778</v>
      </c>
      <c r="J17" s="82">
        <f>F17*100000/6862</f>
        <v>14.57301078402798</v>
      </c>
      <c r="K17" s="81">
        <f t="shared" ref="K17:K22" si="0">(C17-D17)/M17*100</f>
        <v>0.19859508949450405</v>
      </c>
      <c r="L17" s="81">
        <f t="shared" ref="L17:L22" si="1">C17/D17*100</f>
        <v>125.12387059166423</v>
      </c>
      <c r="M17" s="76">
        <v>868098</v>
      </c>
      <c r="O17" s="74"/>
    </row>
    <row r="18" spans="2:16" ht="18.600000000000001" customHeight="1" x14ac:dyDescent="0.25">
      <c r="B18" s="37">
        <v>2558</v>
      </c>
      <c r="C18" s="77">
        <v>8307</v>
      </c>
      <c r="D18" s="78">
        <v>7112</v>
      </c>
      <c r="E18" s="79">
        <v>23</v>
      </c>
      <c r="F18" s="54">
        <v>2</v>
      </c>
      <c r="G18" s="80">
        <f>C18*1000/M18</f>
        <v>9.7838415269718144</v>
      </c>
      <c r="H18" s="81">
        <f>D18*1000/M18</f>
        <v>8.3763911086822613</v>
      </c>
      <c r="I18" s="75">
        <f>E18*1000/8307</f>
        <v>2.7687492476224871</v>
      </c>
      <c r="J18" s="80">
        <f>F18*100000/7112</f>
        <v>28.121484814398201</v>
      </c>
      <c r="K18" s="83">
        <f t="shared" si="0"/>
        <v>0.14074504182895531</v>
      </c>
      <c r="L18" s="83">
        <f t="shared" si="1"/>
        <v>116.80258717660293</v>
      </c>
      <c r="M18" s="42">
        <v>849053</v>
      </c>
      <c r="O18" s="74"/>
    </row>
    <row r="19" spans="2:16" ht="18.600000000000001" customHeight="1" x14ac:dyDescent="0.25">
      <c r="B19" s="37">
        <v>2559</v>
      </c>
      <c r="C19" s="42">
        <v>7596</v>
      </c>
      <c r="D19" s="45">
        <v>7345</v>
      </c>
      <c r="E19" s="79">
        <v>19</v>
      </c>
      <c r="F19" s="54">
        <v>1</v>
      </c>
      <c r="G19" s="82">
        <v>8.9396362711972124</v>
      </c>
      <c r="H19" s="81">
        <v>8.6442375476492259</v>
      </c>
      <c r="I19" s="82">
        <f>E19*1000/7596</f>
        <v>2.5013164823591363</v>
      </c>
      <c r="J19" s="80">
        <f>F19*100000/7345</f>
        <v>13.614703880190605</v>
      </c>
      <c r="K19" s="81">
        <f t="shared" si="0"/>
        <v>2.9539872354798585E-2</v>
      </c>
      <c r="L19" s="83">
        <f t="shared" si="1"/>
        <v>103.41729067392784</v>
      </c>
      <c r="M19" s="42">
        <v>849699</v>
      </c>
    </row>
    <row r="20" spans="2:16" ht="18" customHeight="1" x14ac:dyDescent="0.25">
      <c r="B20" s="37">
        <v>2560</v>
      </c>
      <c r="C20" s="95">
        <v>7463</v>
      </c>
      <c r="D20" s="77">
        <v>7190</v>
      </c>
      <c r="E20" s="79">
        <v>35</v>
      </c>
      <c r="F20" s="54">
        <v>0</v>
      </c>
      <c r="G20" s="80">
        <f>C20*1000/M20</f>
        <v>8.7948270437101606</v>
      </c>
      <c r="H20" s="83">
        <f>D20*1000/M20</f>
        <v>8.4731081929888852</v>
      </c>
      <c r="I20" s="80">
        <f>E20*1000/C20</f>
        <v>4.6898030282728129</v>
      </c>
      <c r="J20" s="80">
        <f>F20*100000/7190</f>
        <v>0</v>
      </c>
      <c r="K20" s="83">
        <f t="shared" si="0"/>
        <v>3.2171885072127482E-2</v>
      </c>
      <c r="L20" s="81">
        <f t="shared" si="1"/>
        <v>103.79694019471488</v>
      </c>
      <c r="M20" s="42">
        <v>848567</v>
      </c>
    </row>
    <row r="21" spans="2:16" ht="18" customHeight="1" x14ac:dyDescent="0.25">
      <c r="B21" s="97">
        <v>2561</v>
      </c>
      <c r="C21" s="98">
        <v>7398</v>
      </c>
      <c r="D21" s="99">
        <v>7092</v>
      </c>
      <c r="E21" s="97">
        <v>41</v>
      </c>
      <c r="F21" s="97">
        <v>2</v>
      </c>
      <c r="G21" s="80">
        <f>C21*1000/M21</f>
        <v>8.6830680173661356</v>
      </c>
      <c r="H21" s="83">
        <f>D21*1000/M21</f>
        <v>8.3239143524142527</v>
      </c>
      <c r="I21" s="100">
        <f>E21*1000/C21</f>
        <v>5.542038388753717</v>
      </c>
      <c r="J21" s="100">
        <f>F21*100000/7092</f>
        <v>28.200789622109419</v>
      </c>
      <c r="K21" s="101">
        <f t="shared" si="0"/>
        <v>3.5915366495188401E-2</v>
      </c>
      <c r="L21" s="101">
        <f t="shared" si="1"/>
        <v>104.31472081218274</v>
      </c>
      <c r="M21" s="98">
        <v>852003</v>
      </c>
    </row>
    <row r="22" spans="2:16" ht="18" customHeight="1" x14ac:dyDescent="0.25">
      <c r="B22" s="91">
        <v>2562</v>
      </c>
      <c r="C22" s="104">
        <v>6729</v>
      </c>
      <c r="D22" s="105">
        <v>7533</v>
      </c>
      <c r="E22" s="106">
        <v>34</v>
      </c>
      <c r="F22" s="106">
        <v>0</v>
      </c>
      <c r="G22" s="102">
        <f>C22*1000/M22</f>
        <v>7.9284098407012911</v>
      </c>
      <c r="H22" s="103">
        <f>D22*1000/M22</f>
        <v>8.8757187293807149</v>
      </c>
      <c r="I22" s="107">
        <f>E22*1000/C22</f>
        <v>5.0527567246247589</v>
      </c>
      <c r="J22" s="105">
        <f>F22*100000/7092</f>
        <v>0</v>
      </c>
      <c r="K22" s="110">
        <f t="shared" si="0"/>
        <v>-9.4730888867942314E-2</v>
      </c>
      <c r="L22" s="108">
        <f t="shared" si="1"/>
        <v>89.326961369972125</v>
      </c>
      <c r="M22" s="109">
        <v>848720</v>
      </c>
    </row>
    <row r="23" spans="2:16" s="2" customFormat="1" x14ac:dyDescent="0.25">
      <c r="B23" s="69"/>
      <c r="C23" s="3"/>
      <c r="D23" s="3"/>
      <c r="E23" s="4"/>
      <c r="F23" s="4"/>
      <c r="G23" s="4" t="s">
        <v>14</v>
      </c>
      <c r="H23" s="3" t="s">
        <v>15</v>
      </c>
      <c r="I23" s="3"/>
      <c r="J23" s="3"/>
      <c r="K23" s="3"/>
      <c r="L23" s="3"/>
      <c r="M23" s="3"/>
    </row>
    <row r="24" spans="2:16" s="2" customFormat="1" ht="14.4" x14ac:dyDescent="0.25">
      <c r="B24" s="3" t="s">
        <v>30</v>
      </c>
      <c r="C24" s="5"/>
      <c r="D24" s="5"/>
      <c r="E24" s="5"/>
      <c r="F24" s="5"/>
      <c r="G24" s="3"/>
      <c r="H24" s="3" t="s">
        <v>16</v>
      </c>
      <c r="I24" s="3"/>
      <c r="J24" s="3"/>
      <c r="K24" s="3"/>
      <c r="L24" s="3"/>
      <c r="M24" s="3"/>
    </row>
    <row r="25" spans="2:16" s="2" customFormat="1" ht="13.2" x14ac:dyDescent="0.25">
      <c r="B25" s="5"/>
      <c r="C25" s="5"/>
      <c r="D25" s="96"/>
      <c r="E25" s="5"/>
      <c r="F25" s="5"/>
      <c r="G25" s="5"/>
      <c r="H25" s="5" t="s">
        <v>17</v>
      </c>
      <c r="I25" s="5"/>
      <c r="J25" s="5"/>
      <c r="K25" s="5"/>
      <c r="L25" s="5"/>
      <c r="M25" s="5"/>
    </row>
    <row r="26" spans="2:16" s="2" customFormat="1" ht="13.2" x14ac:dyDescent="0.25">
      <c r="B26" s="30" t="s">
        <v>48</v>
      </c>
      <c r="C26" s="5"/>
      <c r="D26" s="5"/>
      <c r="E26" s="5"/>
      <c r="F26" s="5"/>
      <c r="G26" s="5"/>
      <c r="H26" s="5" t="s">
        <v>18</v>
      </c>
      <c r="I26" s="5"/>
      <c r="J26" s="5"/>
      <c r="K26" s="5"/>
      <c r="L26" s="5"/>
      <c r="M26" s="5"/>
    </row>
    <row r="27" spans="2:16" s="2" customFormat="1" ht="13.2" x14ac:dyDescent="0.25">
      <c r="B27" s="6"/>
      <c r="C27" s="5"/>
      <c r="D27" s="5"/>
      <c r="E27" s="5"/>
      <c r="F27" s="5"/>
      <c r="G27" s="5"/>
      <c r="H27" s="5" t="s">
        <v>19</v>
      </c>
      <c r="I27" s="7"/>
      <c r="J27" s="7"/>
      <c r="K27" s="7"/>
      <c r="L27" s="7"/>
      <c r="M27" s="7"/>
      <c r="P27" s="89"/>
    </row>
    <row r="28" spans="2:16" s="2" customFormat="1" ht="13.2" x14ac:dyDescent="0.25">
      <c r="B28" s="5"/>
      <c r="C28" s="5"/>
      <c r="D28" s="5"/>
      <c r="E28" s="5"/>
      <c r="F28" s="5"/>
      <c r="G28" s="5"/>
      <c r="H28" s="5" t="s">
        <v>21</v>
      </c>
      <c r="I28" s="7"/>
      <c r="J28" s="7"/>
      <c r="K28" s="7"/>
      <c r="L28" s="7"/>
      <c r="M28" s="7"/>
    </row>
    <row r="29" spans="2:16" s="2" customFormat="1" ht="13.2" x14ac:dyDescent="0.25">
      <c r="B29" s="5"/>
      <c r="G29" s="5"/>
      <c r="H29" s="5" t="s">
        <v>20</v>
      </c>
      <c r="I29" s="5"/>
      <c r="J29" s="5"/>
      <c r="K29" s="5"/>
      <c r="L29" s="5"/>
      <c r="M29" s="5"/>
    </row>
    <row r="30" spans="2:16" x14ac:dyDescent="0.25">
      <c r="B30" s="2"/>
    </row>
    <row r="32" spans="2:16" x14ac:dyDescent="0.25">
      <c r="M32" s="74"/>
    </row>
  </sheetData>
  <mergeCells count="2">
    <mergeCell ref="C3:F3"/>
    <mergeCell ref="G3:K3"/>
  </mergeCells>
  <pageMargins left="0.7" right="0.7" top="0.75" bottom="0.75" header="0.3" footer="0.3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9805-B944-4082-8243-4FD5ECA4D68D}">
  <dimension ref="A1:E9"/>
  <sheetViews>
    <sheetView workbookViewId="0">
      <selection activeCell="A3" sqref="A3"/>
    </sheetView>
  </sheetViews>
  <sheetFormatPr defaultRowHeight="13.8" x14ac:dyDescent="0.25"/>
  <cols>
    <col min="1" max="1" width="30.296875" customWidth="1"/>
  </cols>
  <sheetData>
    <row r="1" spans="1:5" x14ac:dyDescent="0.25">
      <c r="A1" t="s">
        <v>193</v>
      </c>
      <c r="B1">
        <v>19708</v>
      </c>
      <c r="C1">
        <v>21003</v>
      </c>
      <c r="D1">
        <v>40711</v>
      </c>
      <c r="E1">
        <v>14068</v>
      </c>
    </row>
    <row r="2" spans="1:5" x14ac:dyDescent="0.25">
      <c r="A2" t="s">
        <v>216</v>
      </c>
      <c r="B2">
        <v>1207</v>
      </c>
      <c r="C2">
        <v>1222</v>
      </c>
      <c r="D2">
        <v>2429</v>
      </c>
      <c r="E2">
        <v>956</v>
      </c>
    </row>
    <row r="3" spans="1:5" x14ac:dyDescent="0.25">
      <c r="A3" t="s">
        <v>217</v>
      </c>
      <c r="B3">
        <v>1468</v>
      </c>
      <c r="C3">
        <v>1560</v>
      </c>
      <c r="D3">
        <v>3028</v>
      </c>
      <c r="E3">
        <v>1351</v>
      </c>
    </row>
    <row r="4" spans="1:5" x14ac:dyDescent="0.25">
      <c r="B4">
        <f>SUM(B1:B3)</f>
        <v>22383</v>
      </c>
      <c r="C4">
        <f t="shared" ref="C4:E4" si="0">SUM(C1:C3)</f>
        <v>23785</v>
      </c>
      <c r="D4">
        <f t="shared" si="0"/>
        <v>46168</v>
      </c>
      <c r="E4">
        <f t="shared" si="0"/>
        <v>16375</v>
      </c>
    </row>
    <row r="7" spans="1:5" x14ac:dyDescent="0.25">
      <c r="A7" t="s">
        <v>193</v>
      </c>
      <c r="B7" s="84">
        <v>19708</v>
      </c>
      <c r="C7" s="84">
        <v>21003</v>
      </c>
      <c r="D7" s="84">
        <v>40711</v>
      </c>
      <c r="E7" s="84">
        <v>14068</v>
      </c>
    </row>
    <row r="8" spans="1:5" x14ac:dyDescent="0.25">
      <c r="A8" t="s">
        <v>216</v>
      </c>
      <c r="B8" s="84">
        <v>1207</v>
      </c>
      <c r="C8" s="84">
        <v>1222</v>
      </c>
      <c r="D8" s="84">
        <v>2429</v>
      </c>
      <c r="E8" s="84">
        <v>956</v>
      </c>
    </row>
    <row r="9" spans="1:5" x14ac:dyDescent="0.25">
      <c r="A9" t="s">
        <v>217</v>
      </c>
      <c r="B9" s="84">
        <v>1468</v>
      </c>
      <c r="C9" s="84">
        <v>1560</v>
      </c>
      <c r="D9" s="84">
        <v>3028</v>
      </c>
      <c r="E9" s="84">
        <v>1351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1F75-ED54-4FC6-99F5-0D33B12DBF8E}">
  <dimension ref="A1:H84"/>
  <sheetViews>
    <sheetView workbookViewId="0">
      <selection activeCell="A14" sqref="A14:H84"/>
    </sheetView>
  </sheetViews>
  <sheetFormatPr defaultRowHeight="13.8" x14ac:dyDescent="0.25"/>
  <cols>
    <col min="1" max="1" width="30.59765625" customWidth="1"/>
  </cols>
  <sheetData>
    <row r="1" spans="1:5" x14ac:dyDescent="0.25">
      <c r="A1" t="s">
        <v>194</v>
      </c>
      <c r="B1">
        <v>54884</v>
      </c>
      <c r="C1">
        <v>56727</v>
      </c>
      <c r="D1">
        <v>111611</v>
      </c>
      <c r="E1">
        <v>35312</v>
      </c>
    </row>
    <row r="2" spans="1:5" x14ac:dyDescent="0.25">
      <c r="A2" t="s">
        <v>215</v>
      </c>
      <c r="B2">
        <v>1578</v>
      </c>
      <c r="C2">
        <v>1811</v>
      </c>
      <c r="D2">
        <v>3389</v>
      </c>
      <c r="E2">
        <v>1244</v>
      </c>
    </row>
    <row r="3" spans="1:5" x14ac:dyDescent="0.25">
      <c r="A3" t="s">
        <v>230</v>
      </c>
      <c r="B3">
        <v>6027</v>
      </c>
      <c r="C3">
        <v>6773</v>
      </c>
      <c r="D3">
        <v>12800</v>
      </c>
      <c r="E3">
        <v>5068</v>
      </c>
    </row>
    <row r="4" spans="1:5" x14ac:dyDescent="0.25">
      <c r="B4">
        <f>SUM(B1:B3)</f>
        <v>62489</v>
      </c>
      <c r="C4">
        <f t="shared" ref="C4:E4" si="0">SUM(C1:C3)</f>
        <v>65311</v>
      </c>
      <c r="D4">
        <f t="shared" si="0"/>
        <v>127800</v>
      </c>
      <c r="E4">
        <f t="shared" si="0"/>
        <v>41624</v>
      </c>
    </row>
    <row r="7" spans="1:5" x14ac:dyDescent="0.25">
      <c r="A7" t="s">
        <v>194</v>
      </c>
      <c r="B7" s="84">
        <v>54884</v>
      </c>
      <c r="C7" s="84">
        <v>56727</v>
      </c>
      <c r="D7" s="84">
        <v>111611</v>
      </c>
      <c r="E7" s="84">
        <v>35312</v>
      </c>
    </row>
    <row r="8" spans="1:5" x14ac:dyDescent="0.25">
      <c r="A8" t="s">
        <v>215</v>
      </c>
      <c r="B8" s="84">
        <v>1578</v>
      </c>
      <c r="C8" s="84">
        <v>1811</v>
      </c>
      <c r="D8" s="84">
        <v>3389</v>
      </c>
      <c r="E8">
        <v>1244</v>
      </c>
    </row>
    <row r="9" spans="1:5" x14ac:dyDescent="0.25">
      <c r="A9" t="s">
        <v>230</v>
      </c>
      <c r="B9" s="84">
        <v>6027</v>
      </c>
      <c r="C9" s="84">
        <v>6773</v>
      </c>
      <c r="D9" s="84">
        <v>12800</v>
      </c>
      <c r="E9" s="84">
        <v>5068</v>
      </c>
    </row>
    <row r="14" spans="1:5" x14ac:dyDescent="0.25">
      <c r="A14" t="s">
        <v>297</v>
      </c>
    </row>
    <row r="16" spans="1:5" x14ac:dyDescent="0.25">
      <c r="A16" t="s">
        <v>298</v>
      </c>
    </row>
    <row r="18" spans="1:8" x14ac:dyDescent="0.25">
      <c r="A18" t="s">
        <v>52</v>
      </c>
      <c r="B18" t="s">
        <v>28</v>
      </c>
      <c r="C18" t="s">
        <v>29</v>
      </c>
      <c r="D18" t="s">
        <v>53</v>
      </c>
    </row>
    <row r="19" spans="1:8" x14ac:dyDescent="0.25">
      <c r="A19" t="s">
        <v>54</v>
      </c>
      <c r="B19" t="s">
        <v>299</v>
      </c>
      <c r="C19" t="s">
        <v>300</v>
      </c>
      <c r="D19" t="s">
        <v>301</v>
      </c>
    </row>
    <row r="20" spans="1:8" x14ac:dyDescent="0.25">
      <c r="A20" t="s">
        <v>58</v>
      </c>
    </row>
    <row r="21" spans="1:8" x14ac:dyDescent="0.25">
      <c r="A21" t="s">
        <v>59</v>
      </c>
      <c r="B21" t="s">
        <v>302</v>
      </c>
      <c r="C21" t="s">
        <v>303</v>
      </c>
      <c r="D21" t="s">
        <v>304</v>
      </c>
    </row>
    <row r="22" spans="1:8" x14ac:dyDescent="0.25">
      <c r="A22" t="s">
        <v>63</v>
      </c>
      <c r="B22" t="s">
        <v>305</v>
      </c>
      <c r="C22" t="s">
        <v>306</v>
      </c>
      <c r="D22" t="s">
        <v>307</v>
      </c>
    </row>
    <row r="23" spans="1:8" x14ac:dyDescent="0.25">
      <c r="A23" t="s">
        <v>67</v>
      </c>
      <c r="B23" t="s">
        <v>308</v>
      </c>
      <c r="C23" t="s">
        <v>309</v>
      </c>
      <c r="D23" t="s">
        <v>310</v>
      </c>
    </row>
    <row r="24" spans="1:8" x14ac:dyDescent="0.25">
      <c r="A24" t="s">
        <v>71</v>
      </c>
      <c r="B24" t="s">
        <v>311</v>
      </c>
      <c r="C24" t="s">
        <v>312</v>
      </c>
      <c r="D24" t="s">
        <v>313</v>
      </c>
    </row>
    <row r="26" spans="1:8" x14ac:dyDescent="0.25">
      <c r="A26" t="s">
        <v>75</v>
      </c>
    </row>
    <row r="28" spans="1:8" x14ac:dyDescent="0.25">
      <c r="A28" t="s">
        <v>76</v>
      </c>
      <c r="B28" t="s">
        <v>28</v>
      </c>
      <c r="C28" t="s">
        <v>29</v>
      </c>
      <c r="D28" t="s">
        <v>53</v>
      </c>
      <c r="E28" t="s">
        <v>76</v>
      </c>
      <c r="F28" t="s">
        <v>28</v>
      </c>
      <c r="G28" t="s">
        <v>29</v>
      </c>
      <c r="H28" t="s">
        <v>53</v>
      </c>
    </row>
    <row r="29" spans="1:8" x14ac:dyDescent="0.25">
      <c r="A29" t="s">
        <v>77</v>
      </c>
      <c r="B29">
        <v>519</v>
      </c>
      <c r="C29">
        <v>477</v>
      </c>
      <c r="D29">
        <v>996</v>
      </c>
      <c r="E29" t="s">
        <v>78</v>
      </c>
      <c r="F29">
        <v>556</v>
      </c>
      <c r="G29">
        <v>544</v>
      </c>
      <c r="H29" s="84">
        <v>1100</v>
      </c>
    </row>
    <row r="30" spans="1:8" x14ac:dyDescent="0.25">
      <c r="A30" t="s">
        <v>79</v>
      </c>
      <c r="B30">
        <v>603</v>
      </c>
      <c r="C30">
        <v>527</v>
      </c>
      <c r="D30" s="84">
        <v>1130</v>
      </c>
      <c r="E30" t="s">
        <v>80</v>
      </c>
      <c r="F30">
        <v>576</v>
      </c>
      <c r="G30">
        <v>556</v>
      </c>
      <c r="H30" s="84">
        <v>1132</v>
      </c>
    </row>
    <row r="31" spans="1:8" x14ac:dyDescent="0.25">
      <c r="A31" t="s">
        <v>81</v>
      </c>
      <c r="B31">
        <v>648</v>
      </c>
      <c r="C31">
        <v>608</v>
      </c>
      <c r="D31" s="84">
        <v>1256</v>
      </c>
      <c r="E31" t="s">
        <v>82</v>
      </c>
      <c r="F31">
        <v>596</v>
      </c>
      <c r="G31">
        <v>578</v>
      </c>
      <c r="H31" s="84">
        <v>1174</v>
      </c>
    </row>
    <row r="32" spans="1:8" x14ac:dyDescent="0.25">
      <c r="A32" t="s">
        <v>83</v>
      </c>
      <c r="B32">
        <v>689</v>
      </c>
      <c r="C32">
        <v>601</v>
      </c>
      <c r="D32" s="84">
        <v>1290</v>
      </c>
      <c r="E32" t="s">
        <v>84</v>
      </c>
      <c r="F32">
        <v>736</v>
      </c>
      <c r="G32">
        <v>683</v>
      </c>
      <c r="H32" s="84">
        <v>1419</v>
      </c>
    </row>
    <row r="33" spans="1:8" x14ac:dyDescent="0.25">
      <c r="A33" t="s">
        <v>85</v>
      </c>
      <c r="B33">
        <v>681</v>
      </c>
      <c r="C33">
        <v>587</v>
      </c>
      <c r="D33" s="84">
        <v>1268</v>
      </c>
      <c r="E33" t="s">
        <v>86</v>
      </c>
      <c r="F33">
        <v>707</v>
      </c>
      <c r="G33">
        <v>655</v>
      </c>
      <c r="H33" s="84">
        <v>1362</v>
      </c>
    </row>
    <row r="34" spans="1:8" x14ac:dyDescent="0.25">
      <c r="A34" t="s">
        <v>87</v>
      </c>
      <c r="B34">
        <v>706</v>
      </c>
      <c r="C34">
        <v>701</v>
      </c>
      <c r="D34" s="84">
        <v>1407</v>
      </c>
      <c r="E34" t="s">
        <v>88</v>
      </c>
      <c r="F34">
        <v>702</v>
      </c>
      <c r="G34">
        <v>691</v>
      </c>
      <c r="H34" s="84">
        <v>1393</v>
      </c>
    </row>
    <row r="35" spans="1:8" x14ac:dyDescent="0.25">
      <c r="A35" t="s">
        <v>89</v>
      </c>
      <c r="B35">
        <v>725</v>
      </c>
      <c r="C35">
        <v>649</v>
      </c>
      <c r="D35" s="84">
        <v>1374</v>
      </c>
      <c r="E35" t="s">
        <v>90</v>
      </c>
      <c r="F35">
        <v>713</v>
      </c>
      <c r="G35">
        <v>677</v>
      </c>
      <c r="H35" s="84">
        <v>1390</v>
      </c>
    </row>
    <row r="36" spans="1:8" x14ac:dyDescent="0.25">
      <c r="A36" t="s">
        <v>91</v>
      </c>
      <c r="B36">
        <v>763</v>
      </c>
      <c r="C36">
        <v>709</v>
      </c>
      <c r="D36" s="84">
        <v>1472</v>
      </c>
      <c r="E36" t="s">
        <v>92</v>
      </c>
      <c r="F36">
        <v>674</v>
      </c>
      <c r="G36">
        <v>640</v>
      </c>
      <c r="H36" s="84">
        <v>1314</v>
      </c>
    </row>
    <row r="37" spans="1:8" x14ac:dyDescent="0.25">
      <c r="A37" t="s">
        <v>93</v>
      </c>
      <c r="B37">
        <v>641</v>
      </c>
      <c r="C37">
        <v>605</v>
      </c>
      <c r="D37" s="84">
        <v>1246</v>
      </c>
      <c r="E37" t="s">
        <v>94</v>
      </c>
      <c r="F37">
        <v>699</v>
      </c>
      <c r="G37">
        <v>617</v>
      </c>
      <c r="H37" s="84">
        <v>1316</v>
      </c>
    </row>
    <row r="38" spans="1:8" x14ac:dyDescent="0.25">
      <c r="A38" t="s">
        <v>95</v>
      </c>
      <c r="B38">
        <v>685</v>
      </c>
      <c r="C38">
        <v>630</v>
      </c>
      <c r="D38" s="84">
        <v>1315</v>
      </c>
      <c r="E38" t="s">
        <v>96</v>
      </c>
      <c r="F38">
        <v>678</v>
      </c>
      <c r="G38">
        <v>603</v>
      </c>
      <c r="H38" s="84">
        <v>1281</v>
      </c>
    </row>
    <row r="39" spans="1:8" x14ac:dyDescent="0.25">
      <c r="A39" t="s">
        <v>97</v>
      </c>
      <c r="B39">
        <v>787</v>
      </c>
      <c r="C39">
        <v>704</v>
      </c>
      <c r="D39" s="84">
        <v>1491</v>
      </c>
      <c r="E39" t="s">
        <v>98</v>
      </c>
      <c r="F39">
        <v>714</v>
      </c>
      <c r="G39">
        <v>787</v>
      </c>
      <c r="H39" s="84">
        <v>1501</v>
      </c>
    </row>
    <row r="40" spans="1:8" x14ac:dyDescent="0.25">
      <c r="A40" t="s">
        <v>99</v>
      </c>
      <c r="B40">
        <v>744</v>
      </c>
      <c r="C40">
        <v>810</v>
      </c>
      <c r="D40" s="84">
        <v>1554</v>
      </c>
      <c r="E40" t="s">
        <v>100</v>
      </c>
      <c r="F40">
        <v>838</v>
      </c>
      <c r="G40">
        <v>823</v>
      </c>
      <c r="H40" s="84">
        <v>1661</v>
      </c>
    </row>
    <row r="41" spans="1:8" x14ac:dyDescent="0.25">
      <c r="A41" t="s">
        <v>101</v>
      </c>
      <c r="B41">
        <v>805</v>
      </c>
      <c r="C41">
        <v>773</v>
      </c>
      <c r="D41" s="84">
        <v>1578</v>
      </c>
      <c r="E41" t="s">
        <v>102</v>
      </c>
      <c r="F41">
        <v>795</v>
      </c>
      <c r="G41">
        <v>828</v>
      </c>
      <c r="H41" s="84">
        <v>1623</v>
      </c>
    </row>
    <row r="42" spans="1:8" x14ac:dyDescent="0.25">
      <c r="A42" t="s">
        <v>103</v>
      </c>
      <c r="B42">
        <v>855</v>
      </c>
      <c r="C42">
        <v>820</v>
      </c>
      <c r="D42" s="84">
        <v>1675</v>
      </c>
      <c r="E42" t="s">
        <v>104</v>
      </c>
      <c r="F42">
        <v>844</v>
      </c>
      <c r="G42">
        <v>886</v>
      </c>
      <c r="H42" s="84">
        <v>1730</v>
      </c>
    </row>
    <row r="43" spans="1:8" x14ac:dyDescent="0.25">
      <c r="A43" t="s">
        <v>105</v>
      </c>
      <c r="B43">
        <v>812</v>
      </c>
      <c r="C43">
        <v>817</v>
      </c>
      <c r="D43" s="84">
        <v>1629</v>
      </c>
      <c r="E43" t="s">
        <v>106</v>
      </c>
      <c r="F43">
        <v>849</v>
      </c>
      <c r="G43">
        <v>793</v>
      </c>
      <c r="H43" s="84">
        <v>1642</v>
      </c>
    </row>
    <row r="44" spans="1:8" x14ac:dyDescent="0.25">
      <c r="A44" t="s">
        <v>107</v>
      </c>
      <c r="B44">
        <v>845</v>
      </c>
      <c r="C44">
        <v>755</v>
      </c>
      <c r="D44" s="84">
        <v>1600</v>
      </c>
      <c r="E44" t="s">
        <v>108</v>
      </c>
      <c r="F44">
        <v>812</v>
      </c>
      <c r="G44">
        <v>753</v>
      </c>
      <c r="H44" s="84">
        <v>1565</v>
      </c>
    </row>
    <row r="45" spans="1:8" x14ac:dyDescent="0.25">
      <c r="A45" t="s">
        <v>109</v>
      </c>
      <c r="B45">
        <v>812</v>
      </c>
      <c r="C45">
        <v>803</v>
      </c>
      <c r="D45" s="84">
        <v>1615</v>
      </c>
      <c r="E45" t="s">
        <v>110</v>
      </c>
      <c r="F45">
        <v>879</v>
      </c>
      <c r="G45">
        <v>802</v>
      </c>
      <c r="H45" s="84">
        <v>1681</v>
      </c>
    </row>
    <row r="46" spans="1:8" x14ac:dyDescent="0.25">
      <c r="A46" t="s">
        <v>111</v>
      </c>
      <c r="B46">
        <v>867</v>
      </c>
      <c r="C46">
        <v>807</v>
      </c>
      <c r="D46" s="84">
        <v>1674</v>
      </c>
      <c r="E46" t="s">
        <v>112</v>
      </c>
      <c r="F46">
        <v>917</v>
      </c>
      <c r="G46">
        <v>866</v>
      </c>
      <c r="H46" s="84">
        <v>1783</v>
      </c>
    </row>
    <row r="47" spans="1:8" x14ac:dyDescent="0.25">
      <c r="A47" t="s">
        <v>113</v>
      </c>
      <c r="B47">
        <v>899</v>
      </c>
      <c r="C47">
        <v>821</v>
      </c>
      <c r="D47" s="84">
        <v>1720</v>
      </c>
      <c r="E47" t="s">
        <v>114</v>
      </c>
      <c r="F47">
        <v>882</v>
      </c>
      <c r="G47">
        <v>784</v>
      </c>
      <c r="H47" s="84">
        <v>1666</v>
      </c>
    </row>
    <row r="48" spans="1:8" x14ac:dyDescent="0.25">
      <c r="A48" t="s">
        <v>115</v>
      </c>
      <c r="B48">
        <v>852</v>
      </c>
      <c r="C48">
        <v>869</v>
      </c>
      <c r="D48" s="84">
        <v>1721</v>
      </c>
      <c r="E48" t="s">
        <v>116</v>
      </c>
      <c r="F48">
        <v>927</v>
      </c>
      <c r="G48">
        <v>856</v>
      </c>
      <c r="H48" s="84">
        <v>1783</v>
      </c>
    </row>
    <row r="49" spans="1:8" x14ac:dyDescent="0.25">
      <c r="A49" t="s">
        <v>117</v>
      </c>
      <c r="B49">
        <v>847</v>
      </c>
      <c r="C49">
        <v>841</v>
      </c>
      <c r="D49" s="84">
        <v>1688</v>
      </c>
      <c r="E49" t="s">
        <v>118</v>
      </c>
      <c r="F49">
        <v>967</v>
      </c>
      <c r="G49">
        <v>902</v>
      </c>
      <c r="H49" s="84">
        <v>1869</v>
      </c>
    </row>
    <row r="50" spans="1:8" x14ac:dyDescent="0.25">
      <c r="A50" t="s">
        <v>119</v>
      </c>
      <c r="B50">
        <v>919</v>
      </c>
      <c r="C50">
        <v>908</v>
      </c>
      <c r="D50" s="84">
        <v>1827</v>
      </c>
      <c r="E50" t="s">
        <v>120</v>
      </c>
      <c r="F50">
        <v>868</v>
      </c>
      <c r="G50">
        <v>862</v>
      </c>
      <c r="H50" s="84">
        <v>1730</v>
      </c>
    </row>
    <row r="51" spans="1:8" x14ac:dyDescent="0.25">
      <c r="A51" t="s">
        <v>121</v>
      </c>
      <c r="B51">
        <v>841</v>
      </c>
      <c r="C51">
        <v>824</v>
      </c>
      <c r="D51" s="84">
        <v>1665</v>
      </c>
      <c r="E51" t="s">
        <v>122</v>
      </c>
      <c r="F51">
        <v>837</v>
      </c>
      <c r="G51">
        <v>810</v>
      </c>
      <c r="H51" s="84">
        <v>1647</v>
      </c>
    </row>
    <row r="52" spans="1:8" x14ac:dyDescent="0.25">
      <c r="A52" t="s">
        <v>123</v>
      </c>
      <c r="B52">
        <v>830</v>
      </c>
      <c r="C52">
        <v>851</v>
      </c>
      <c r="D52" s="84">
        <v>1681</v>
      </c>
      <c r="E52" t="s">
        <v>124</v>
      </c>
      <c r="F52">
        <v>848</v>
      </c>
      <c r="G52">
        <v>882</v>
      </c>
      <c r="H52" s="84">
        <v>1730</v>
      </c>
    </row>
    <row r="53" spans="1:8" x14ac:dyDescent="0.25">
      <c r="A53" t="s">
        <v>125</v>
      </c>
      <c r="B53">
        <v>818</v>
      </c>
      <c r="C53">
        <v>859</v>
      </c>
      <c r="D53" s="84">
        <v>1677</v>
      </c>
      <c r="E53" t="s">
        <v>126</v>
      </c>
      <c r="F53">
        <v>774</v>
      </c>
      <c r="G53">
        <v>872</v>
      </c>
      <c r="H53" s="84">
        <v>1646</v>
      </c>
    </row>
    <row r="54" spans="1:8" x14ac:dyDescent="0.25">
      <c r="A54" t="s">
        <v>127</v>
      </c>
      <c r="B54">
        <v>778</v>
      </c>
      <c r="C54">
        <v>881</v>
      </c>
      <c r="D54" s="84">
        <v>1659</v>
      </c>
      <c r="E54" t="s">
        <v>128</v>
      </c>
      <c r="F54">
        <v>793</v>
      </c>
      <c r="G54">
        <v>819</v>
      </c>
      <c r="H54" s="84">
        <v>1612</v>
      </c>
    </row>
    <row r="55" spans="1:8" x14ac:dyDescent="0.25">
      <c r="A55" t="s">
        <v>129</v>
      </c>
      <c r="B55">
        <v>819</v>
      </c>
      <c r="C55">
        <v>885</v>
      </c>
      <c r="D55" s="84">
        <v>1704</v>
      </c>
      <c r="E55" t="s">
        <v>130</v>
      </c>
      <c r="F55">
        <v>859</v>
      </c>
      <c r="G55">
        <v>937</v>
      </c>
      <c r="H55" s="84">
        <v>1796</v>
      </c>
    </row>
    <row r="56" spans="1:8" x14ac:dyDescent="0.25">
      <c r="A56" t="s">
        <v>131</v>
      </c>
      <c r="B56">
        <v>856</v>
      </c>
      <c r="C56">
        <v>923</v>
      </c>
      <c r="D56" s="84">
        <v>1779</v>
      </c>
      <c r="E56" t="s">
        <v>132</v>
      </c>
      <c r="F56">
        <v>748</v>
      </c>
      <c r="G56">
        <v>765</v>
      </c>
      <c r="H56" s="84">
        <v>1513</v>
      </c>
    </row>
    <row r="57" spans="1:8" x14ac:dyDescent="0.25">
      <c r="A57" t="s">
        <v>133</v>
      </c>
      <c r="B57">
        <v>709</v>
      </c>
      <c r="C57">
        <v>880</v>
      </c>
      <c r="D57" s="84">
        <v>1589</v>
      </c>
      <c r="E57" t="s">
        <v>134</v>
      </c>
      <c r="F57">
        <v>693</v>
      </c>
      <c r="G57">
        <v>789</v>
      </c>
      <c r="H57" s="84">
        <v>1482</v>
      </c>
    </row>
    <row r="58" spans="1:8" x14ac:dyDescent="0.25">
      <c r="A58" t="s">
        <v>135</v>
      </c>
      <c r="B58">
        <v>679</v>
      </c>
      <c r="C58">
        <v>793</v>
      </c>
      <c r="D58" s="84">
        <v>1472</v>
      </c>
      <c r="E58" t="s">
        <v>136</v>
      </c>
      <c r="F58">
        <v>647</v>
      </c>
      <c r="G58">
        <v>779</v>
      </c>
      <c r="H58" s="84">
        <v>1426</v>
      </c>
    </row>
    <row r="59" spans="1:8" x14ac:dyDescent="0.25">
      <c r="A59" t="s">
        <v>137</v>
      </c>
      <c r="B59">
        <v>638</v>
      </c>
      <c r="C59">
        <v>675</v>
      </c>
      <c r="D59" s="84">
        <v>1313</v>
      </c>
      <c r="E59" t="s">
        <v>138</v>
      </c>
      <c r="F59">
        <v>536</v>
      </c>
      <c r="G59">
        <v>629</v>
      </c>
      <c r="H59" s="84">
        <v>1165</v>
      </c>
    </row>
    <row r="60" spans="1:8" x14ac:dyDescent="0.25">
      <c r="A60" t="s">
        <v>139</v>
      </c>
      <c r="B60">
        <v>448</v>
      </c>
      <c r="C60">
        <v>466</v>
      </c>
      <c r="D60">
        <v>914</v>
      </c>
      <c r="E60" t="s">
        <v>140</v>
      </c>
      <c r="F60">
        <v>356</v>
      </c>
      <c r="G60">
        <v>435</v>
      </c>
      <c r="H60">
        <v>791</v>
      </c>
    </row>
    <row r="61" spans="1:8" x14ac:dyDescent="0.25">
      <c r="A61" t="s">
        <v>141</v>
      </c>
      <c r="B61">
        <v>506</v>
      </c>
      <c r="C61">
        <v>600</v>
      </c>
      <c r="D61" s="84">
        <v>1106</v>
      </c>
      <c r="E61" t="s">
        <v>142</v>
      </c>
      <c r="F61">
        <v>432</v>
      </c>
      <c r="G61">
        <v>543</v>
      </c>
      <c r="H61">
        <v>975</v>
      </c>
    </row>
    <row r="62" spans="1:8" x14ac:dyDescent="0.25">
      <c r="A62" t="s">
        <v>143</v>
      </c>
      <c r="B62">
        <v>445</v>
      </c>
      <c r="C62">
        <v>508</v>
      </c>
      <c r="D62">
        <v>953</v>
      </c>
      <c r="E62" t="s">
        <v>144</v>
      </c>
      <c r="F62">
        <v>416</v>
      </c>
      <c r="G62">
        <v>548</v>
      </c>
      <c r="H62">
        <v>964</v>
      </c>
    </row>
    <row r="63" spans="1:8" x14ac:dyDescent="0.25">
      <c r="A63" t="s">
        <v>145</v>
      </c>
      <c r="B63">
        <v>387</v>
      </c>
      <c r="C63">
        <v>523</v>
      </c>
      <c r="D63">
        <v>910</v>
      </c>
      <c r="E63" t="s">
        <v>146</v>
      </c>
      <c r="F63">
        <v>392</v>
      </c>
      <c r="G63">
        <v>507</v>
      </c>
      <c r="H63">
        <v>899</v>
      </c>
    </row>
    <row r="64" spans="1:8" x14ac:dyDescent="0.25">
      <c r="A64" t="s">
        <v>147</v>
      </c>
      <c r="B64">
        <v>319</v>
      </c>
      <c r="C64">
        <v>422</v>
      </c>
      <c r="D64">
        <v>741</v>
      </c>
      <c r="E64" t="s">
        <v>148</v>
      </c>
      <c r="F64">
        <v>321</v>
      </c>
      <c r="G64">
        <v>387</v>
      </c>
      <c r="H64">
        <v>708</v>
      </c>
    </row>
    <row r="65" spans="1:8" x14ac:dyDescent="0.25">
      <c r="A65" t="s">
        <v>149</v>
      </c>
      <c r="B65">
        <v>264</v>
      </c>
      <c r="C65">
        <v>378</v>
      </c>
      <c r="D65">
        <v>642</v>
      </c>
      <c r="E65" t="s">
        <v>150</v>
      </c>
      <c r="F65">
        <v>256</v>
      </c>
      <c r="G65">
        <v>318</v>
      </c>
      <c r="H65">
        <v>574</v>
      </c>
    </row>
    <row r="66" spans="1:8" x14ac:dyDescent="0.25">
      <c r="A66" t="s">
        <v>151</v>
      </c>
      <c r="B66">
        <v>212</v>
      </c>
      <c r="C66">
        <v>307</v>
      </c>
      <c r="D66">
        <v>519</v>
      </c>
      <c r="E66" t="s">
        <v>152</v>
      </c>
      <c r="F66">
        <v>222</v>
      </c>
      <c r="G66">
        <v>287</v>
      </c>
      <c r="H66">
        <v>509</v>
      </c>
    </row>
    <row r="67" spans="1:8" x14ac:dyDescent="0.25">
      <c r="A67" t="s">
        <v>153</v>
      </c>
      <c r="B67">
        <v>174</v>
      </c>
      <c r="C67">
        <v>257</v>
      </c>
      <c r="D67">
        <v>431</v>
      </c>
      <c r="E67" t="s">
        <v>154</v>
      </c>
      <c r="F67">
        <v>256</v>
      </c>
      <c r="G67">
        <v>313</v>
      </c>
      <c r="H67">
        <v>569</v>
      </c>
    </row>
    <row r="68" spans="1:8" x14ac:dyDescent="0.25">
      <c r="A68" t="s">
        <v>155</v>
      </c>
      <c r="B68">
        <v>206</v>
      </c>
      <c r="C68">
        <v>253</v>
      </c>
      <c r="D68">
        <v>459</v>
      </c>
      <c r="E68" t="s">
        <v>156</v>
      </c>
      <c r="F68">
        <v>172</v>
      </c>
      <c r="G68">
        <v>264</v>
      </c>
      <c r="H68">
        <v>436</v>
      </c>
    </row>
    <row r="69" spans="1:8" x14ac:dyDescent="0.25">
      <c r="A69" t="s">
        <v>157</v>
      </c>
      <c r="B69">
        <v>169</v>
      </c>
      <c r="C69">
        <v>272</v>
      </c>
      <c r="D69">
        <v>441</v>
      </c>
      <c r="E69" t="s">
        <v>158</v>
      </c>
      <c r="F69">
        <v>131</v>
      </c>
      <c r="G69">
        <v>213</v>
      </c>
      <c r="H69">
        <v>344</v>
      </c>
    </row>
    <row r="70" spans="1:8" x14ac:dyDescent="0.25">
      <c r="A70" t="s">
        <v>159</v>
      </c>
      <c r="B70">
        <v>150</v>
      </c>
      <c r="C70">
        <v>251</v>
      </c>
      <c r="D70">
        <v>401</v>
      </c>
      <c r="E70" t="s">
        <v>160</v>
      </c>
      <c r="F70">
        <v>135</v>
      </c>
      <c r="G70">
        <v>191</v>
      </c>
      <c r="H70">
        <v>326</v>
      </c>
    </row>
    <row r="71" spans="1:8" x14ac:dyDescent="0.25">
      <c r="A71" t="s">
        <v>161</v>
      </c>
      <c r="B71">
        <v>89</v>
      </c>
      <c r="C71">
        <v>161</v>
      </c>
      <c r="D71">
        <v>250</v>
      </c>
      <c r="E71" t="s">
        <v>162</v>
      </c>
      <c r="F71">
        <v>83</v>
      </c>
      <c r="G71">
        <v>147</v>
      </c>
      <c r="H71">
        <v>230</v>
      </c>
    </row>
    <row r="72" spans="1:8" x14ac:dyDescent="0.25">
      <c r="A72" t="s">
        <v>163</v>
      </c>
      <c r="B72">
        <v>62</v>
      </c>
      <c r="C72">
        <v>145</v>
      </c>
      <c r="D72">
        <v>207</v>
      </c>
      <c r="E72" t="s">
        <v>164</v>
      </c>
      <c r="F72">
        <v>62</v>
      </c>
      <c r="G72">
        <v>131</v>
      </c>
      <c r="H72">
        <v>193</v>
      </c>
    </row>
    <row r="73" spans="1:8" x14ac:dyDescent="0.25">
      <c r="A73" t="s">
        <v>165</v>
      </c>
      <c r="B73">
        <v>44</v>
      </c>
      <c r="C73">
        <v>108</v>
      </c>
      <c r="D73">
        <v>152</v>
      </c>
      <c r="E73" t="s">
        <v>166</v>
      </c>
      <c r="F73">
        <v>36</v>
      </c>
      <c r="G73">
        <v>105</v>
      </c>
      <c r="H73">
        <v>141</v>
      </c>
    </row>
    <row r="74" spans="1:8" x14ac:dyDescent="0.25">
      <c r="A74" t="s">
        <v>167</v>
      </c>
      <c r="B74">
        <v>43</v>
      </c>
      <c r="C74">
        <v>77</v>
      </c>
      <c r="D74">
        <v>120</v>
      </c>
      <c r="E74" t="s">
        <v>168</v>
      </c>
      <c r="F74">
        <v>24</v>
      </c>
      <c r="G74">
        <v>63</v>
      </c>
      <c r="H74">
        <v>87</v>
      </c>
    </row>
    <row r="75" spans="1:8" x14ac:dyDescent="0.25">
      <c r="A75" t="s">
        <v>169</v>
      </c>
      <c r="B75">
        <v>22</v>
      </c>
      <c r="C75">
        <v>50</v>
      </c>
      <c r="D75">
        <v>72</v>
      </c>
      <c r="E75" t="s">
        <v>170</v>
      </c>
      <c r="F75">
        <v>9</v>
      </c>
      <c r="G75">
        <v>37</v>
      </c>
      <c r="H75">
        <v>46</v>
      </c>
    </row>
    <row r="76" spans="1:8" x14ac:dyDescent="0.25">
      <c r="A76" t="s">
        <v>171</v>
      </c>
      <c r="B76">
        <v>15</v>
      </c>
      <c r="C76">
        <v>21</v>
      </c>
      <c r="D76">
        <v>36</v>
      </c>
      <c r="E76" t="s">
        <v>172</v>
      </c>
      <c r="F76">
        <v>13</v>
      </c>
      <c r="G76">
        <v>21</v>
      </c>
      <c r="H76">
        <v>34</v>
      </c>
    </row>
    <row r="77" spans="1:8" x14ac:dyDescent="0.25">
      <c r="A77" t="s">
        <v>173</v>
      </c>
      <c r="B77">
        <v>6</v>
      </c>
      <c r="C77">
        <v>18</v>
      </c>
      <c r="D77">
        <v>24</v>
      </c>
      <c r="E77" t="s">
        <v>174</v>
      </c>
      <c r="F77">
        <v>11</v>
      </c>
      <c r="G77">
        <v>23</v>
      </c>
      <c r="H77">
        <v>34</v>
      </c>
    </row>
    <row r="78" spans="1:8" x14ac:dyDescent="0.25">
      <c r="A78" t="s">
        <v>175</v>
      </c>
      <c r="B78">
        <v>8</v>
      </c>
      <c r="C78">
        <v>7</v>
      </c>
      <c r="D78">
        <v>15</v>
      </c>
      <c r="E78" t="s">
        <v>176</v>
      </c>
      <c r="F78">
        <v>7</v>
      </c>
      <c r="G78">
        <v>6</v>
      </c>
      <c r="H78">
        <v>13</v>
      </c>
    </row>
    <row r="79" spans="1:8" x14ac:dyDescent="0.25">
      <c r="A79" t="s">
        <v>177</v>
      </c>
      <c r="B79">
        <v>3</v>
      </c>
      <c r="C79">
        <v>7</v>
      </c>
      <c r="D79">
        <v>10</v>
      </c>
      <c r="E79" t="s">
        <v>178</v>
      </c>
      <c r="F79">
        <v>15</v>
      </c>
      <c r="G79">
        <v>14</v>
      </c>
      <c r="H79">
        <v>29</v>
      </c>
    </row>
    <row r="81" spans="1:3" x14ac:dyDescent="0.25">
      <c r="A81" t="s">
        <v>179</v>
      </c>
    </row>
    <row r="83" spans="1:3" x14ac:dyDescent="0.25">
      <c r="A83" t="s">
        <v>28</v>
      </c>
      <c r="B83" t="s">
        <v>29</v>
      </c>
      <c r="C83" t="s">
        <v>53</v>
      </c>
    </row>
    <row r="84" spans="1:3" x14ac:dyDescent="0.25">
      <c r="A84">
        <v>0</v>
      </c>
      <c r="B84">
        <v>0</v>
      </c>
      <c r="C8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9779-5A3F-4828-BA06-8DBD5C362D58}">
  <dimension ref="A1:E7"/>
  <sheetViews>
    <sheetView workbookViewId="0">
      <selection activeCell="A2" sqref="A2"/>
    </sheetView>
  </sheetViews>
  <sheetFormatPr defaultRowHeight="13.8" x14ac:dyDescent="0.25"/>
  <cols>
    <col min="1" max="1" width="26.3984375" customWidth="1"/>
  </cols>
  <sheetData>
    <row r="1" spans="1:5" x14ac:dyDescent="0.25">
      <c r="A1" t="s">
        <v>195</v>
      </c>
      <c r="B1">
        <v>19453</v>
      </c>
      <c r="C1">
        <v>21059</v>
      </c>
      <c r="D1">
        <v>40512</v>
      </c>
      <c r="E1">
        <v>14524</v>
      </c>
    </row>
    <row r="2" spans="1:5" x14ac:dyDescent="0.25">
      <c r="A2" t="s">
        <v>214</v>
      </c>
      <c r="B2">
        <v>6416</v>
      </c>
      <c r="C2">
        <v>7132</v>
      </c>
      <c r="D2">
        <v>13548</v>
      </c>
      <c r="E2">
        <v>6668</v>
      </c>
    </row>
    <row r="3" spans="1:5" x14ac:dyDescent="0.25">
      <c r="B3">
        <f>SUM(B1:B2)</f>
        <v>25869</v>
      </c>
      <c r="C3">
        <f t="shared" ref="C3:E3" si="0">SUM(C1:C2)</f>
        <v>28191</v>
      </c>
      <c r="D3">
        <f t="shared" si="0"/>
        <v>54060</v>
      </c>
      <c r="E3">
        <f t="shared" si="0"/>
        <v>21192</v>
      </c>
    </row>
    <row r="6" spans="1:5" x14ac:dyDescent="0.25">
      <c r="A6" t="s">
        <v>195</v>
      </c>
      <c r="B6">
        <v>19453</v>
      </c>
      <c r="C6">
        <v>21059</v>
      </c>
      <c r="D6">
        <v>40512</v>
      </c>
      <c r="E6">
        <v>14524</v>
      </c>
    </row>
    <row r="7" spans="1:5" x14ac:dyDescent="0.25">
      <c r="A7" t="s">
        <v>214</v>
      </c>
      <c r="B7">
        <v>6416</v>
      </c>
      <c r="C7">
        <v>7132</v>
      </c>
      <c r="D7">
        <v>13548</v>
      </c>
      <c r="E7">
        <v>6668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2EBF-A4B5-4778-B3B1-4E7B7DC6DA1B}">
  <dimension ref="A1:E21"/>
  <sheetViews>
    <sheetView workbookViewId="0">
      <selection activeCell="B10" sqref="B10:E10"/>
    </sheetView>
  </sheetViews>
  <sheetFormatPr defaultRowHeight="13.8" x14ac:dyDescent="0.25"/>
  <cols>
    <col min="1" max="1" width="35" customWidth="1"/>
  </cols>
  <sheetData>
    <row r="1" spans="1:5" x14ac:dyDescent="0.25">
      <c r="A1" t="s">
        <v>196</v>
      </c>
      <c r="B1">
        <v>32018</v>
      </c>
      <c r="C1">
        <v>33969</v>
      </c>
      <c r="D1">
        <v>65987</v>
      </c>
      <c r="E1">
        <v>20780</v>
      </c>
    </row>
    <row r="2" spans="1:5" x14ac:dyDescent="0.25">
      <c r="A2" t="s">
        <v>198</v>
      </c>
      <c r="B2">
        <v>7713</v>
      </c>
      <c r="C2">
        <v>8101</v>
      </c>
      <c r="D2">
        <v>15814</v>
      </c>
      <c r="E2">
        <v>5719</v>
      </c>
    </row>
    <row r="3" spans="1:5" x14ac:dyDescent="0.25">
      <c r="A3" t="s">
        <v>199</v>
      </c>
      <c r="B3">
        <v>3569</v>
      </c>
      <c r="C3">
        <v>3762</v>
      </c>
      <c r="D3">
        <v>7331</v>
      </c>
      <c r="E3">
        <v>1930</v>
      </c>
    </row>
    <row r="4" spans="1:5" x14ac:dyDescent="0.25">
      <c r="A4" t="s">
        <v>200</v>
      </c>
      <c r="B4">
        <v>4466</v>
      </c>
      <c r="C4">
        <v>4596</v>
      </c>
      <c r="D4">
        <v>9062</v>
      </c>
      <c r="E4">
        <v>2926</v>
      </c>
    </row>
    <row r="5" spans="1:5" x14ac:dyDescent="0.25">
      <c r="A5" t="s">
        <v>205</v>
      </c>
      <c r="B5">
        <v>3694</v>
      </c>
      <c r="C5">
        <v>3940</v>
      </c>
      <c r="D5">
        <v>7634</v>
      </c>
      <c r="E5">
        <v>1976</v>
      </c>
    </row>
    <row r="6" spans="1:5" x14ac:dyDescent="0.25">
      <c r="A6" t="s">
        <v>208</v>
      </c>
      <c r="B6">
        <v>2700</v>
      </c>
      <c r="C6">
        <v>2715</v>
      </c>
      <c r="D6">
        <v>5415</v>
      </c>
      <c r="E6">
        <v>1790</v>
      </c>
    </row>
    <row r="7" spans="1:5" x14ac:dyDescent="0.25">
      <c r="A7" t="s">
        <v>212</v>
      </c>
      <c r="B7">
        <v>3695</v>
      </c>
      <c r="C7">
        <v>4117</v>
      </c>
      <c r="D7">
        <v>7812</v>
      </c>
      <c r="E7">
        <v>3653</v>
      </c>
    </row>
    <row r="8" spans="1:5" x14ac:dyDescent="0.25">
      <c r="A8" t="s">
        <v>213</v>
      </c>
      <c r="B8">
        <v>1356</v>
      </c>
      <c r="C8">
        <v>1519</v>
      </c>
      <c r="D8">
        <v>2875</v>
      </c>
      <c r="E8">
        <v>1033</v>
      </c>
    </row>
    <row r="9" spans="1:5" x14ac:dyDescent="0.25">
      <c r="A9" t="s">
        <v>226</v>
      </c>
      <c r="B9">
        <v>2645</v>
      </c>
      <c r="C9">
        <v>3082</v>
      </c>
      <c r="D9">
        <v>5727</v>
      </c>
      <c r="E9">
        <v>3187</v>
      </c>
    </row>
    <row r="10" spans="1:5" x14ac:dyDescent="0.25">
      <c r="B10">
        <f>SUM(B1:B9)</f>
        <v>61856</v>
      </c>
      <c r="C10">
        <f t="shared" ref="C10:E10" si="0">SUM(C1:C9)</f>
        <v>65801</v>
      </c>
      <c r="D10">
        <f t="shared" si="0"/>
        <v>127657</v>
      </c>
      <c r="E10">
        <f t="shared" si="0"/>
        <v>42994</v>
      </c>
    </row>
    <row r="13" spans="1:5" x14ac:dyDescent="0.25">
      <c r="A13" t="s">
        <v>196</v>
      </c>
      <c r="B13" s="84">
        <v>32018</v>
      </c>
      <c r="C13" s="84">
        <v>33969</v>
      </c>
      <c r="D13" s="84">
        <v>65987</v>
      </c>
      <c r="E13" s="84">
        <v>20780</v>
      </c>
    </row>
    <row r="14" spans="1:5" x14ac:dyDescent="0.25">
      <c r="A14" t="s">
        <v>198</v>
      </c>
      <c r="B14" s="84">
        <v>7713</v>
      </c>
      <c r="C14" s="84">
        <v>8101</v>
      </c>
      <c r="D14" s="84">
        <v>15814</v>
      </c>
      <c r="E14" s="84">
        <v>5719</v>
      </c>
    </row>
    <row r="15" spans="1:5" x14ac:dyDescent="0.25">
      <c r="A15" t="s">
        <v>199</v>
      </c>
      <c r="B15" s="84">
        <v>3569</v>
      </c>
      <c r="C15" s="84">
        <v>3762</v>
      </c>
      <c r="D15" s="84">
        <v>7331</v>
      </c>
      <c r="E15" s="84">
        <v>1930</v>
      </c>
    </row>
    <row r="16" spans="1:5" x14ac:dyDescent="0.25">
      <c r="A16" t="s">
        <v>200</v>
      </c>
      <c r="B16" s="84">
        <v>4466</v>
      </c>
      <c r="C16" s="84">
        <v>4596</v>
      </c>
      <c r="D16" s="84">
        <v>9062</v>
      </c>
      <c r="E16" s="84">
        <v>2926</v>
      </c>
    </row>
    <row r="17" spans="1:5" x14ac:dyDescent="0.25">
      <c r="A17" t="s">
        <v>205</v>
      </c>
      <c r="B17" s="84">
        <v>3694</v>
      </c>
      <c r="C17" s="84">
        <v>3940</v>
      </c>
      <c r="D17" s="84">
        <v>7634</v>
      </c>
      <c r="E17" s="84">
        <v>1976</v>
      </c>
    </row>
    <row r="18" spans="1:5" x14ac:dyDescent="0.25">
      <c r="A18" t="s">
        <v>208</v>
      </c>
      <c r="B18" s="84">
        <v>2700</v>
      </c>
      <c r="C18" s="84">
        <v>2715</v>
      </c>
      <c r="D18" s="84">
        <v>5415</v>
      </c>
      <c r="E18" s="84">
        <v>1790</v>
      </c>
    </row>
    <row r="19" spans="1:5" x14ac:dyDescent="0.25">
      <c r="A19" t="s">
        <v>212</v>
      </c>
      <c r="B19" s="84">
        <v>3695</v>
      </c>
      <c r="C19" s="84">
        <v>4117</v>
      </c>
      <c r="D19" s="84">
        <v>7812</v>
      </c>
      <c r="E19" s="84">
        <v>3653</v>
      </c>
    </row>
    <row r="20" spans="1:5" x14ac:dyDescent="0.25">
      <c r="A20" t="s">
        <v>213</v>
      </c>
      <c r="B20" s="84">
        <v>1356</v>
      </c>
      <c r="C20" s="84">
        <v>1519</v>
      </c>
      <c r="D20" s="84">
        <v>2875</v>
      </c>
      <c r="E20" s="84">
        <v>1033</v>
      </c>
    </row>
    <row r="21" spans="1:5" x14ac:dyDescent="0.25">
      <c r="A21" t="s">
        <v>226</v>
      </c>
      <c r="B21">
        <v>2645</v>
      </c>
      <c r="C21">
        <v>3082</v>
      </c>
      <c r="D21">
        <v>5727</v>
      </c>
      <c r="E21">
        <v>3187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C3D8-94CA-441F-88AF-5F716691AF19}">
  <dimension ref="A1:E8"/>
  <sheetViews>
    <sheetView workbookViewId="0">
      <selection activeCell="A2" sqref="A2"/>
    </sheetView>
  </sheetViews>
  <sheetFormatPr defaultRowHeight="13.8" x14ac:dyDescent="0.25"/>
  <cols>
    <col min="1" max="1" width="21" customWidth="1"/>
  </cols>
  <sheetData>
    <row r="1" spans="1:5" x14ac:dyDescent="0.25">
      <c r="A1" t="s">
        <v>197</v>
      </c>
      <c r="B1">
        <v>22826</v>
      </c>
      <c r="C1">
        <v>23852</v>
      </c>
      <c r="D1">
        <v>46678</v>
      </c>
      <c r="E1">
        <v>16088</v>
      </c>
    </row>
    <row r="2" spans="1:5" x14ac:dyDescent="0.25">
      <c r="A2" t="s">
        <v>211</v>
      </c>
      <c r="B2">
        <v>1265</v>
      </c>
      <c r="C2">
        <v>1370</v>
      </c>
      <c r="D2">
        <v>2635</v>
      </c>
      <c r="E2">
        <v>1078</v>
      </c>
    </row>
    <row r="3" spans="1:5" x14ac:dyDescent="0.25">
      <c r="B3">
        <f>SUM(B1:B2)</f>
        <v>24091</v>
      </c>
      <c r="C3">
        <f t="shared" ref="C3:E3" si="0">SUM(C1:C2)</f>
        <v>25222</v>
      </c>
      <c r="D3">
        <f t="shared" si="0"/>
        <v>49313</v>
      </c>
      <c r="E3">
        <f t="shared" si="0"/>
        <v>17166</v>
      </c>
    </row>
    <row r="7" spans="1:5" x14ac:dyDescent="0.25">
      <c r="A7" t="s">
        <v>197</v>
      </c>
      <c r="B7">
        <v>22826</v>
      </c>
      <c r="C7">
        <v>23852</v>
      </c>
      <c r="D7">
        <v>46678</v>
      </c>
      <c r="E7">
        <v>16088</v>
      </c>
    </row>
    <row r="8" spans="1:5" x14ac:dyDescent="0.25">
      <c r="A8" t="s">
        <v>211</v>
      </c>
      <c r="B8">
        <v>1265</v>
      </c>
      <c r="C8">
        <v>1370</v>
      </c>
      <c r="D8">
        <v>2635</v>
      </c>
      <c r="E8">
        <v>1078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6"/>
  <sheetViews>
    <sheetView topLeftCell="A7" workbookViewId="0">
      <selection activeCell="K17" sqref="K17"/>
    </sheetView>
  </sheetViews>
  <sheetFormatPr defaultRowHeight="13.8" x14ac:dyDescent="0.25"/>
  <cols>
    <col min="1" max="1" width="16.296875" customWidth="1"/>
  </cols>
  <sheetData>
    <row r="1" spans="1:15" x14ac:dyDescent="0.25">
      <c r="A1" t="s">
        <v>50</v>
      </c>
    </row>
    <row r="3" spans="1:15" x14ac:dyDescent="0.25">
      <c r="A3" t="s">
        <v>257</v>
      </c>
    </row>
    <row r="5" spans="1:15" x14ac:dyDescent="0.25">
      <c r="A5" t="s">
        <v>52</v>
      </c>
      <c r="B5" t="s">
        <v>28</v>
      </c>
      <c r="C5" t="s">
        <v>29</v>
      </c>
      <c r="D5" t="s">
        <v>53</v>
      </c>
    </row>
    <row r="6" spans="1:15" x14ac:dyDescent="0.25">
      <c r="A6" t="s">
        <v>54</v>
      </c>
      <c r="B6" t="s">
        <v>258</v>
      </c>
      <c r="C6" t="s">
        <v>259</v>
      </c>
      <c r="D6" t="s">
        <v>260</v>
      </c>
    </row>
    <row r="7" spans="1:15" x14ac:dyDescent="0.25">
      <c r="A7" t="s">
        <v>58</v>
      </c>
    </row>
    <row r="8" spans="1:15" x14ac:dyDescent="0.25">
      <c r="A8" t="s">
        <v>59</v>
      </c>
      <c r="B8" t="s">
        <v>261</v>
      </c>
      <c r="C8" t="s">
        <v>262</v>
      </c>
      <c r="D8" t="s">
        <v>263</v>
      </c>
    </row>
    <row r="9" spans="1:15" x14ac:dyDescent="0.25">
      <c r="A9" t="s">
        <v>63</v>
      </c>
      <c r="B9" t="s">
        <v>264</v>
      </c>
      <c r="C9" t="s">
        <v>265</v>
      </c>
      <c r="D9" t="s">
        <v>266</v>
      </c>
    </row>
    <row r="10" spans="1:15" x14ac:dyDescent="0.25">
      <c r="A10" t="s">
        <v>67</v>
      </c>
      <c r="B10" t="s">
        <v>267</v>
      </c>
      <c r="C10" t="s">
        <v>268</v>
      </c>
      <c r="D10" t="s">
        <v>269</v>
      </c>
    </row>
    <row r="11" spans="1:15" x14ac:dyDescent="0.25">
      <c r="A11" t="s">
        <v>71</v>
      </c>
      <c r="B11" t="s">
        <v>270</v>
      </c>
      <c r="C11" t="s">
        <v>271</v>
      </c>
      <c r="D11" t="s">
        <v>272</v>
      </c>
    </row>
    <row r="13" spans="1:15" x14ac:dyDescent="0.25">
      <c r="A13" t="s">
        <v>75</v>
      </c>
    </row>
    <row r="15" spans="1:15" x14ac:dyDescent="0.25">
      <c r="A15" t="s">
        <v>76</v>
      </c>
      <c r="B15" t="s">
        <v>28</v>
      </c>
      <c r="C15" t="s">
        <v>29</v>
      </c>
      <c r="D15" t="s">
        <v>53</v>
      </c>
      <c r="E15" t="s">
        <v>76</v>
      </c>
      <c r="F15" t="s">
        <v>28</v>
      </c>
      <c r="G15" t="s">
        <v>29</v>
      </c>
      <c r="H15" t="s">
        <v>53</v>
      </c>
      <c r="J15" t="s">
        <v>232</v>
      </c>
      <c r="K15" t="s">
        <v>28</v>
      </c>
      <c r="L15" t="s">
        <v>233</v>
      </c>
      <c r="M15" t="s">
        <v>53</v>
      </c>
      <c r="N15" t="s">
        <v>234</v>
      </c>
      <c r="O15" t="s">
        <v>235</v>
      </c>
    </row>
    <row r="16" spans="1:15" x14ac:dyDescent="0.25">
      <c r="A16" t="s">
        <v>77</v>
      </c>
      <c r="B16" s="84">
        <v>3715</v>
      </c>
      <c r="C16" s="84">
        <v>3510</v>
      </c>
      <c r="D16" s="84">
        <v>7225</v>
      </c>
      <c r="E16" t="s">
        <v>78</v>
      </c>
      <c r="F16" s="84">
        <v>3976</v>
      </c>
      <c r="G16" s="84">
        <v>3733</v>
      </c>
      <c r="H16" s="84">
        <v>7709</v>
      </c>
      <c r="J16" t="s">
        <v>77</v>
      </c>
      <c r="K16">
        <v>3715</v>
      </c>
      <c r="L16">
        <v>3510</v>
      </c>
      <c r="M16">
        <v>7225</v>
      </c>
      <c r="N16">
        <v>-2.782200253647213</v>
      </c>
      <c r="O16">
        <v>2.6355198290422512</v>
      </c>
    </row>
    <row r="17" spans="1:15" x14ac:dyDescent="0.25">
      <c r="A17" t="s">
        <v>79</v>
      </c>
      <c r="B17" s="84">
        <v>4195</v>
      </c>
      <c r="C17" s="84">
        <v>3940</v>
      </c>
      <c r="D17" s="84">
        <v>8135</v>
      </c>
      <c r="E17" t="s">
        <v>80</v>
      </c>
      <c r="F17" s="84">
        <v>4515</v>
      </c>
      <c r="G17" s="84">
        <v>4279</v>
      </c>
      <c r="H17" s="84">
        <v>8794</v>
      </c>
      <c r="J17" t="s">
        <v>251</v>
      </c>
      <c r="K17" s="84">
        <f>F16+B17+F17+B18</f>
        <v>17164</v>
      </c>
      <c r="L17" s="84">
        <f>G16+C17+G17+C18</f>
        <v>16193</v>
      </c>
      <c r="M17">
        <f>SUM(K17:L17)</f>
        <v>33357</v>
      </c>
      <c r="N17">
        <v>-2.9616207891430482</v>
      </c>
      <c r="O17">
        <v>2.8176588575001449</v>
      </c>
    </row>
    <row r="18" spans="1:15" x14ac:dyDescent="0.25">
      <c r="A18" t="s">
        <v>81</v>
      </c>
      <c r="B18" s="84">
        <v>4478</v>
      </c>
      <c r="C18" s="84">
        <v>4241</v>
      </c>
      <c r="D18" s="84">
        <v>8719</v>
      </c>
      <c r="E18" t="s">
        <v>82</v>
      </c>
      <c r="F18" s="84">
        <v>4816</v>
      </c>
      <c r="G18" s="84">
        <v>4493</v>
      </c>
      <c r="H18" s="84">
        <v>9309</v>
      </c>
      <c r="J18" t="s">
        <v>236</v>
      </c>
      <c r="K18" s="84">
        <f>F18+B19+F19+B20+F20</f>
        <v>24154</v>
      </c>
      <c r="L18" s="84">
        <f>G18+C19+G19+C20+G20</f>
        <v>22942</v>
      </c>
      <c r="M18">
        <f t="shared" ref="M18:M37" si="0">SUM(K18:L18)</f>
        <v>47096</v>
      </c>
      <c r="N18">
        <v>-3.345401078177948</v>
      </c>
      <c r="O18">
        <v>3.1798093981847559</v>
      </c>
    </row>
    <row r="19" spans="1:15" x14ac:dyDescent="0.25">
      <c r="A19" t="s">
        <v>83</v>
      </c>
      <c r="B19" s="84">
        <v>4676</v>
      </c>
      <c r="C19" s="84">
        <v>4655</v>
      </c>
      <c r="D19" s="84">
        <v>9331</v>
      </c>
      <c r="E19" t="s">
        <v>84</v>
      </c>
      <c r="F19" s="84">
        <v>4686</v>
      </c>
      <c r="G19" s="84">
        <v>4459</v>
      </c>
      <c r="H19" s="84">
        <v>9145</v>
      </c>
      <c r="J19" t="s">
        <v>237</v>
      </c>
      <c r="K19" s="84">
        <f>B21+F21+B22+F22+B23</f>
        <v>25516</v>
      </c>
      <c r="L19" s="84">
        <f>C21+G21+C22+G22+C23</f>
        <v>24175</v>
      </c>
      <c r="M19">
        <f t="shared" si="0"/>
        <v>49691</v>
      </c>
      <c r="N19">
        <v>-3.6453808667737517</v>
      </c>
      <c r="O19">
        <v>3.4339293924641012</v>
      </c>
    </row>
    <row r="20" spans="1:15" x14ac:dyDescent="0.25">
      <c r="A20" t="s">
        <v>85</v>
      </c>
      <c r="B20" s="84">
        <v>5014</v>
      </c>
      <c r="C20" s="84">
        <v>4738</v>
      </c>
      <c r="D20" s="84">
        <v>9752</v>
      </c>
      <c r="E20" t="s">
        <v>86</v>
      </c>
      <c r="F20" s="84">
        <v>4962</v>
      </c>
      <c r="G20" s="84">
        <v>4597</v>
      </c>
      <c r="H20" s="84">
        <v>9559</v>
      </c>
      <c r="J20" t="s">
        <v>238</v>
      </c>
      <c r="K20" s="84">
        <f>F23+B24+F24+B25+F25</f>
        <v>25390</v>
      </c>
      <c r="L20" s="84">
        <f>G23+C24+G24+C25+G25</f>
        <v>24007</v>
      </c>
      <c r="M20">
        <f t="shared" si="0"/>
        <v>49397</v>
      </c>
      <c r="N20">
        <v>-3.6263514160393449</v>
      </c>
      <c r="O20">
        <v>3.4622962755464468</v>
      </c>
    </row>
    <row r="21" spans="1:15" x14ac:dyDescent="0.25">
      <c r="A21" t="s">
        <v>87</v>
      </c>
      <c r="B21" s="84">
        <v>5099</v>
      </c>
      <c r="C21" s="84">
        <v>4904</v>
      </c>
      <c r="D21" s="84">
        <v>10003</v>
      </c>
      <c r="E21" t="s">
        <v>88</v>
      </c>
      <c r="F21" s="84">
        <v>5061</v>
      </c>
      <c r="G21" s="84">
        <v>4818</v>
      </c>
      <c r="H21" s="84">
        <v>9879</v>
      </c>
      <c r="J21" t="s">
        <v>239</v>
      </c>
      <c r="K21" s="84">
        <f>B26+F26+B27+F27+B28</f>
        <v>28377</v>
      </c>
      <c r="L21" s="84">
        <f>C26+G26+C27+G27+C28</f>
        <v>28897</v>
      </c>
      <c r="M21">
        <f t="shared" si="0"/>
        <v>57274</v>
      </c>
      <c r="N21">
        <v>-3.9246764697886785</v>
      </c>
      <c r="O21">
        <v>3.9257402279042664</v>
      </c>
    </row>
    <row r="22" spans="1:15" x14ac:dyDescent="0.25">
      <c r="A22" t="s">
        <v>89</v>
      </c>
      <c r="B22" s="84">
        <v>5074</v>
      </c>
      <c r="C22" s="84">
        <v>4815</v>
      </c>
      <c r="D22" s="84">
        <v>9889</v>
      </c>
      <c r="E22" t="s">
        <v>90</v>
      </c>
      <c r="F22" s="84">
        <v>5320</v>
      </c>
      <c r="G22" s="84">
        <v>4966</v>
      </c>
      <c r="H22" s="84">
        <v>10286</v>
      </c>
      <c r="J22" t="s">
        <v>240</v>
      </c>
      <c r="K22" s="84">
        <f>F28+B29+F29+B30+F30</f>
        <v>30247</v>
      </c>
      <c r="L22" s="84">
        <f>G28+C29+G29+C30+G30</f>
        <v>29022</v>
      </c>
      <c r="M22">
        <f t="shared" si="0"/>
        <v>59269</v>
      </c>
      <c r="N22">
        <v>-4.0966506984753979</v>
      </c>
      <c r="O22">
        <v>4.1212353304800979</v>
      </c>
    </row>
    <row r="23" spans="1:15" x14ac:dyDescent="0.25">
      <c r="A23" t="s">
        <v>91</v>
      </c>
      <c r="B23" s="84">
        <v>4962</v>
      </c>
      <c r="C23" s="84">
        <v>4672</v>
      </c>
      <c r="D23" s="84">
        <v>9634</v>
      </c>
      <c r="E23" t="s">
        <v>92</v>
      </c>
      <c r="F23" s="84">
        <v>4799</v>
      </c>
      <c r="G23" s="84">
        <v>4554</v>
      </c>
      <c r="H23" s="84">
        <v>9353</v>
      </c>
      <c r="J23" t="s">
        <v>241</v>
      </c>
      <c r="K23" s="84">
        <f>B31+F31+B32+F32+B33</f>
        <v>30658</v>
      </c>
      <c r="L23" s="84">
        <f>C31+G31+C32+G32+C33</f>
        <v>30526</v>
      </c>
      <c r="M23">
        <f t="shared" si="0"/>
        <v>61184</v>
      </c>
      <c r="N23">
        <v>-3.899500861053097</v>
      </c>
      <c r="O23">
        <v>4.0052856958810104</v>
      </c>
    </row>
    <row r="24" spans="1:15" x14ac:dyDescent="0.25">
      <c r="A24" t="s">
        <v>93</v>
      </c>
      <c r="B24" s="84">
        <v>4887</v>
      </c>
      <c r="C24" s="84">
        <v>4568</v>
      </c>
      <c r="D24" s="84">
        <v>9455</v>
      </c>
      <c r="E24" t="s">
        <v>94</v>
      </c>
      <c r="F24" s="84">
        <v>5207</v>
      </c>
      <c r="G24" s="84">
        <v>4827</v>
      </c>
      <c r="H24" s="84">
        <v>10034</v>
      </c>
      <c r="J24" t="s">
        <v>242</v>
      </c>
      <c r="K24" s="84">
        <f>F33+B34+F34+B35+F35</f>
        <v>32357</v>
      </c>
      <c r="L24" s="84">
        <f>G33+C34+G34+C35+G35</f>
        <v>31888</v>
      </c>
      <c r="M24">
        <f t="shared" si="0"/>
        <v>64245</v>
      </c>
      <c r="N24">
        <v>-3.9064743864775067</v>
      </c>
      <c r="O24">
        <v>4.2149642399980145</v>
      </c>
    </row>
    <row r="25" spans="1:15" x14ac:dyDescent="0.25">
      <c r="A25" t="s">
        <v>95</v>
      </c>
      <c r="B25" s="84">
        <v>5069</v>
      </c>
      <c r="C25" s="84">
        <v>4765</v>
      </c>
      <c r="D25" s="84">
        <v>9834</v>
      </c>
      <c r="E25" t="s">
        <v>96</v>
      </c>
      <c r="F25" s="84">
        <v>5428</v>
      </c>
      <c r="G25" s="84">
        <v>5293</v>
      </c>
      <c r="H25" s="84">
        <v>10721</v>
      </c>
      <c r="J25" t="s">
        <v>243</v>
      </c>
      <c r="K25" s="84">
        <f>B36+F36+B37+F37+B38</f>
        <v>31794</v>
      </c>
      <c r="L25">
        <f>C36+G36+C37+G37+C38</f>
        <v>32232</v>
      </c>
      <c r="M25">
        <f t="shared" si="0"/>
        <v>64026</v>
      </c>
      <c r="N25">
        <v>-3.9486701250624958</v>
      </c>
      <c r="O25">
        <v>4.4179056493829609</v>
      </c>
    </row>
    <row r="26" spans="1:15" x14ac:dyDescent="0.25">
      <c r="A26" t="s">
        <v>97</v>
      </c>
      <c r="B26" s="84">
        <v>6020</v>
      </c>
      <c r="C26" s="84">
        <v>5861</v>
      </c>
      <c r="D26" s="84">
        <v>11881</v>
      </c>
      <c r="E26" t="s">
        <v>98</v>
      </c>
      <c r="F26" s="84">
        <v>5527</v>
      </c>
      <c r="G26" s="84">
        <v>5872</v>
      </c>
      <c r="H26" s="84">
        <v>11399</v>
      </c>
      <c r="J26" t="s">
        <v>244</v>
      </c>
      <c r="K26">
        <f>F38+B39+F39+B40+F40</f>
        <v>30691</v>
      </c>
      <c r="L26">
        <f>G38+C39+G39+C40+G40</f>
        <v>33388</v>
      </c>
      <c r="M26">
        <f t="shared" si="0"/>
        <v>64079</v>
      </c>
      <c r="N26">
        <v>-3.3172705857879552</v>
      </c>
      <c r="O26">
        <v>3.8203099791148825</v>
      </c>
    </row>
    <row r="27" spans="1:15" x14ac:dyDescent="0.25">
      <c r="A27" t="s">
        <v>99</v>
      </c>
      <c r="B27" s="84">
        <v>5414</v>
      </c>
      <c r="C27" s="84">
        <v>5720</v>
      </c>
      <c r="D27" s="84">
        <v>11134</v>
      </c>
      <c r="E27" t="s">
        <v>100</v>
      </c>
      <c r="F27" s="84">
        <v>5699</v>
      </c>
      <c r="G27" s="84">
        <v>5666</v>
      </c>
      <c r="H27" s="84">
        <v>11365</v>
      </c>
      <c r="J27" t="s">
        <v>245</v>
      </c>
      <c r="K27">
        <f>B41+F41+B42+F42+B43</f>
        <v>31576</v>
      </c>
      <c r="L27">
        <f>C41+G41+C42+G42+C43</f>
        <v>35508</v>
      </c>
      <c r="M27">
        <f t="shared" si="0"/>
        <v>67084</v>
      </c>
      <c r="N27">
        <v>-2.6445026753516605</v>
      </c>
      <c r="O27">
        <v>3.1367862921765317</v>
      </c>
    </row>
    <row r="28" spans="1:15" x14ac:dyDescent="0.25">
      <c r="A28" t="s">
        <v>101</v>
      </c>
      <c r="B28" s="84">
        <v>5717</v>
      </c>
      <c r="C28" s="84">
        <v>5778</v>
      </c>
      <c r="D28" s="84">
        <v>11495</v>
      </c>
      <c r="E28" t="s">
        <v>102</v>
      </c>
      <c r="F28" s="84">
        <v>6088</v>
      </c>
      <c r="G28" s="84">
        <v>5846</v>
      </c>
      <c r="H28" s="84">
        <v>11934</v>
      </c>
      <c r="J28" t="s">
        <v>246</v>
      </c>
      <c r="K28">
        <f>F43+B44+F44+B45+F45</f>
        <v>27475</v>
      </c>
      <c r="L28">
        <f>G43+C44+G44+C45+G45</f>
        <v>33193</v>
      </c>
      <c r="M28">
        <f t="shared" si="0"/>
        <v>60668</v>
      </c>
      <c r="N28">
        <v>-1.9609789884133102</v>
      </c>
      <c r="O28">
        <v>2.3938103461114322</v>
      </c>
    </row>
    <row r="29" spans="1:15" x14ac:dyDescent="0.25">
      <c r="A29" t="s">
        <v>103</v>
      </c>
      <c r="B29" s="84">
        <v>6067</v>
      </c>
      <c r="C29" s="84">
        <v>5889</v>
      </c>
      <c r="D29" s="84">
        <v>11956</v>
      </c>
      <c r="E29" t="s">
        <v>104</v>
      </c>
      <c r="F29" s="84">
        <v>6218</v>
      </c>
      <c r="G29" s="84">
        <v>6020</v>
      </c>
      <c r="H29" s="84">
        <v>12238</v>
      </c>
      <c r="J29" t="s">
        <v>247</v>
      </c>
      <c r="K29">
        <f>B46+F46+B47+F47+B48</f>
        <v>20589</v>
      </c>
      <c r="L29">
        <f>C46+G46+C47+G47+C48</f>
        <v>24481</v>
      </c>
      <c r="M29">
        <f t="shared" si="0"/>
        <v>45070</v>
      </c>
      <c r="N29">
        <v>-1.4587669625096182</v>
      </c>
      <c r="O29">
        <v>1.7903049085345313</v>
      </c>
    </row>
    <row r="30" spans="1:15" x14ac:dyDescent="0.25">
      <c r="A30" t="s">
        <v>105</v>
      </c>
      <c r="B30" s="84">
        <v>6075</v>
      </c>
      <c r="C30" s="84">
        <v>5818</v>
      </c>
      <c r="D30" s="84">
        <v>11893</v>
      </c>
      <c r="E30" t="s">
        <v>106</v>
      </c>
      <c r="F30" s="84">
        <v>5799</v>
      </c>
      <c r="G30" s="84">
        <v>5449</v>
      </c>
      <c r="H30" s="84">
        <v>11248</v>
      </c>
      <c r="J30" t="s">
        <v>248</v>
      </c>
      <c r="K30">
        <f>F48+B49+F49+B50+F50</f>
        <v>17333</v>
      </c>
      <c r="L30">
        <f>G48+C49+G49+C50+G50</f>
        <v>21963</v>
      </c>
      <c r="M30">
        <f t="shared" si="0"/>
        <v>39296</v>
      </c>
      <c r="N30">
        <v>-1.3295794491387696</v>
      </c>
      <c r="O30">
        <v>1.7299070866383708</v>
      </c>
    </row>
    <row r="31" spans="1:15" x14ac:dyDescent="0.25">
      <c r="A31" t="s">
        <v>107</v>
      </c>
      <c r="B31" s="84">
        <v>5780</v>
      </c>
      <c r="C31" s="84">
        <v>5711</v>
      </c>
      <c r="D31" s="84">
        <v>11491</v>
      </c>
      <c r="E31" t="s">
        <v>108</v>
      </c>
      <c r="F31" s="84">
        <v>6074</v>
      </c>
      <c r="G31" s="84">
        <v>5980</v>
      </c>
      <c r="H31" s="84">
        <v>12054</v>
      </c>
      <c r="J31" t="s">
        <v>249</v>
      </c>
      <c r="K31">
        <f>B51+F51+B52+F52+B53</f>
        <v>11258</v>
      </c>
      <c r="L31">
        <f>C51+G51+C52+G52+C53</f>
        <v>14961</v>
      </c>
      <c r="M31">
        <f t="shared" si="0"/>
        <v>26219</v>
      </c>
      <c r="N31">
        <v>-0.82748561858125402</v>
      </c>
      <c r="O31">
        <v>1.1663516760691064</v>
      </c>
    </row>
    <row r="32" spans="1:15" x14ac:dyDescent="0.25">
      <c r="A32" t="s">
        <v>109</v>
      </c>
      <c r="B32" s="84">
        <v>6300</v>
      </c>
      <c r="C32" s="84">
        <v>6226</v>
      </c>
      <c r="D32" s="84">
        <v>12526</v>
      </c>
      <c r="E32" t="s">
        <v>110</v>
      </c>
      <c r="F32" s="84">
        <v>6150</v>
      </c>
      <c r="G32" s="84">
        <v>6162</v>
      </c>
      <c r="H32" s="84">
        <v>12312</v>
      </c>
      <c r="J32" t="s">
        <v>250</v>
      </c>
      <c r="K32">
        <f t="shared" ref="K32:L36" si="1">F53+B54+F54+B55+F55</f>
        <v>8714</v>
      </c>
      <c r="L32">
        <f t="shared" si="1"/>
        <v>12288</v>
      </c>
      <c r="M32">
        <f t="shared" si="0"/>
        <v>21002</v>
      </c>
      <c r="N32">
        <v>-0.79072686592038122</v>
      </c>
      <c r="O32">
        <v>1.2819467246296645</v>
      </c>
    </row>
    <row r="33" spans="1:15" x14ac:dyDescent="0.25">
      <c r="A33" t="s">
        <v>111</v>
      </c>
      <c r="B33" s="84">
        <v>6354</v>
      </c>
      <c r="C33" s="84">
        <v>6447</v>
      </c>
      <c r="D33" s="84">
        <v>12801</v>
      </c>
      <c r="E33" t="s">
        <v>112</v>
      </c>
      <c r="F33" s="84">
        <v>6549</v>
      </c>
      <c r="G33" s="84">
        <v>6390</v>
      </c>
      <c r="H33" s="84">
        <v>12939</v>
      </c>
      <c r="J33" t="s">
        <v>252</v>
      </c>
      <c r="K33">
        <f t="shared" si="1"/>
        <v>7788</v>
      </c>
      <c r="L33">
        <f t="shared" si="1"/>
        <v>11488</v>
      </c>
      <c r="M33">
        <f t="shared" si="0"/>
        <v>19276</v>
      </c>
      <c r="N33">
        <v>-48.466238090341434</v>
      </c>
      <c r="O33">
        <v>51.533761909658558</v>
      </c>
    </row>
    <row r="34" spans="1:15" x14ac:dyDescent="0.25">
      <c r="A34" t="s">
        <v>113</v>
      </c>
      <c r="B34" s="84">
        <v>6497</v>
      </c>
      <c r="C34" s="84">
        <v>6275</v>
      </c>
      <c r="D34" s="84">
        <v>12772</v>
      </c>
      <c r="E34" t="s">
        <v>114</v>
      </c>
      <c r="F34" s="84">
        <v>6406</v>
      </c>
      <c r="G34" s="84">
        <v>6431</v>
      </c>
      <c r="H34" s="84">
        <v>12837</v>
      </c>
      <c r="J34" t="s">
        <v>253</v>
      </c>
      <c r="K34">
        <f t="shared" si="1"/>
        <v>6602</v>
      </c>
      <c r="L34">
        <f t="shared" si="1"/>
        <v>10057</v>
      </c>
      <c r="M34">
        <f t="shared" si="0"/>
        <v>16659</v>
      </c>
    </row>
    <row r="35" spans="1:15" x14ac:dyDescent="0.25">
      <c r="A35" t="s">
        <v>115</v>
      </c>
      <c r="B35" s="84">
        <v>6545</v>
      </c>
      <c r="C35" s="84">
        <v>6481</v>
      </c>
      <c r="D35" s="84">
        <v>13026</v>
      </c>
      <c r="E35" t="s">
        <v>116</v>
      </c>
      <c r="F35" s="84">
        <v>6360</v>
      </c>
      <c r="G35" s="84">
        <v>6311</v>
      </c>
      <c r="H35" s="84">
        <v>12671</v>
      </c>
      <c r="J35" t="s">
        <v>254</v>
      </c>
      <c r="K35">
        <f t="shared" si="1"/>
        <v>5072</v>
      </c>
      <c r="L35">
        <f t="shared" si="1"/>
        <v>8113</v>
      </c>
      <c r="M35">
        <f t="shared" si="0"/>
        <v>13185</v>
      </c>
    </row>
    <row r="36" spans="1:15" x14ac:dyDescent="0.25">
      <c r="A36" t="s">
        <v>117</v>
      </c>
      <c r="B36" s="84">
        <v>6801</v>
      </c>
      <c r="C36" s="84">
        <v>6737</v>
      </c>
      <c r="D36" s="84">
        <v>13538</v>
      </c>
      <c r="E36" t="s">
        <v>118</v>
      </c>
      <c r="F36" s="84">
        <v>6490</v>
      </c>
      <c r="G36" s="84">
        <v>6622</v>
      </c>
      <c r="H36" s="84">
        <v>13112</v>
      </c>
      <c r="J36" t="s">
        <v>255</v>
      </c>
      <c r="K36">
        <f t="shared" si="1"/>
        <v>3588</v>
      </c>
      <c r="L36">
        <f t="shared" si="1"/>
        <v>6228</v>
      </c>
      <c r="M36">
        <f t="shared" si="0"/>
        <v>9816</v>
      </c>
    </row>
    <row r="37" spans="1:15" x14ac:dyDescent="0.25">
      <c r="A37" t="s">
        <v>119</v>
      </c>
      <c r="B37" s="84">
        <v>6301</v>
      </c>
      <c r="C37" s="84">
        <v>6409</v>
      </c>
      <c r="D37" s="84">
        <v>12710</v>
      </c>
      <c r="E37" t="s">
        <v>120</v>
      </c>
      <c r="F37" s="84">
        <v>6277</v>
      </c>
      <c r="G37" s="84">
        <v>6400</v>
      </c>
      <c r="H37" s="84">
        <v>12677</v>
      </c>
      <c r="J37" t="s">
        <v>256</v>
      </c>
      <c r="K37">
        <f>B66+F66</f>
        <v>101</v>
      </c>
      <c r="L37">
        <f>C66+G66</f>
        <v>134</v>
      </c>
      <c r="M37">
        <f t="shared" si="0"/>
        <v>235</v>
      </c>
    </row>
    <row r="38" spans="1:15" x14ac:dyDescent="0.25">
      <c r="A38" t="s">
        <v>121</v>
      </c>
      <c r="B38" s="84">
        <v>5925</v>
      </c>
      <c r="C38" s="84">
        <v>6064</v>
      </c>
      <c r="D38" s="84">
        <v>11989</v>
      </c>
      <c r="E38" t="s">
        <v>122</v>
      </c>
      <c r="F38" s="84">
        <v>6147</v>
      </c>
      <c r="G38" s="84">
        <v>6535</v>
      </c>
      <c r="H38" s="84">
        <v>12682</v>
      </c>
      <c r="K38">
        <f>SUM(K16:K37)</f>
        <v>420159</v>
      </c>
      <c r="L38">
        <f>SUM(L16:L37)</f>
        <v>455194</v>
      </c>
      <c r="M38">
        <f>SUM(M16:M37)</f>
        <v>875353</v>
      </c>
    </row>
    <row r="39" spans="1:15" x14ac:dyDescent="0.25">
      <c r="A39" t="s">
        <v>123</v>
      </c>
      <c r="B39" s="84">
        <v>6167</v>
      </c>
      <c r="C39" s="84">
        <v>6617</v>
      </c>
      <c r="D39" s="84">
        <v>12784</v>
      </c>
      <c r="E39" t="s">
        <v>124</v>
      </c>
      <c r="F39" s="84">
        <v>6135</v>
      </c>
      <c r="G39" s="84">
        <v>6515</v>
      </c>
      <c r="H39" s="84">
        <v>12650</v>
      </c>
    </row>
    <row r="40" spans="1:15" x14ac:dyDescent="0.25">
      <c r="A40" t="s">
        <v>125</v>
      </c>
      <c r="B40" s="84">
        <v>6073</v>
      </c>
      <c r="C40" s="84">
        <v>6849</v>
      </c>
      <c r="D40" s="84">
        <v>12922</v>
      </c>
      <c r="E40" t="s">
        <v>126</v>
      </c>
      <c r="F40" s="84">
        <v>6169</v>
      </c>
      <c r="G40" s="84">
        <v>6872</v>
      </c>
      <c r="H40" s="84">
        <v>13041</v>
      </c>
    </row>
    <row r="41" spans="1:15" x14ac:dyDescent="0.25">
      <c r="A41" t="s">
        <v>127</v>
      </c>
      <c r="B41" s="84">
        <v>6114</v>
      </c>
      <c r="C41" s="84">
        <v>6734</v>
      </c>
      <c r="D41" s="84">
        <v>12848</v>
      </c>
      <c r="E41" t="s">
        <v>128</v>
      </c>
      <c r="F41" s="84">
        <v>6263</v>
      </c>
      <c r="G41" s="84">
        <v>7029</v>
      </c>
      <c r="H41" s="84">
        <v>13292</v>
      </c>
    </row>
    <row r="42" spans="1:15" x14ac:dyDescent="0.25">
      <c r="A42" t="s">
        <v>129</v>
      </c>
      <c r="B42" s="84">
        <v>6603</v>
      </c>
      <c r="C42" s="84">
        <v>7647</v>
      </c>
      <c r="D42" s="84">
        <v>14250</v>
      </c>
      <c r="E42" t="s">
        <v>130</v>
      </c>
      <c r="F42" s="84">
        <v>6595</v>
      </c>
      <c r="G42" s="84">
        <v>7496</v>
      </c>
      <c r="H42" s="84">
        <v>14091</v>
      </c>
    </row>
    <row r="43" spans="1:15" x14ac:dyDescent="0.25">
      <c r="A43" t="s">
        <v>131</v>
      </c>
      <c r="B43" s="84">
        <v>6001</v>
      </c>
      <c r="C43" s="84">
        <v>6602</v>
      </c>
      <c r="D43" s="84">
        <v>12603</v>
      </c>
      <c r="E43" t="s">
        <v>132</v>
      </c>
      <c r="F43" s="84">
        <v>6033</v>
      </c>
      <c r="G43" s="84">
        <v>7244</v>
      </c>
      <c r="H43" s="84">
        <v>13277</v>
      </c>
    </row>
    <row r="44" spans="1:15" x14ac:dyDescent="0.25">
      <c r="A44" t="s">
        <v>133</v>
      </c>
      <c r="B44" s="84">
        <v>5669</v>
      </c>
      <c r="C44" s="84">
        <v>6716</v>
      </c>
      <c r="D44" s="84">
        <v>12385</v>
      </c>
      <c r="E44" t="s">
        <v>134</v>
      </c>
      <c r="F44" s="84">
        <v>5645</v>
      </c>
      <c r="G44" s="84">
        <v>6711</v>
      </c>
      <c r="H44" s="84">
        <v>12356</v>
      </c>
    </row>
    <row r="45" spans="1:15" x14ac:dyDescent="0.25">
      <c r="A45" t="s">
        <v>135</v>
      </c>
      <c r="B45" s="84">
        <v>5299</v>
      </c>
      <c r="C45" s="84">
        <v>6635</v>
      </c>
      <c r="D45" s="84">
        <v>11934</v>
      </c>
      <c r="E45" t="s">
        <v>136</v>
      </c>
      <c r="F45" s="84">
        <v>4829</v>
      </c>
      <c r="G45" s="84">
        <v>5887</v>
      </c>
      <c r="H45" s="84">
        <v>10716</v>
      </c>
    </row>
    <row r="46" spans="1:15" x14ac:dyDescent="0.25">
      <c r="A46" t="s">
        <v>137</v>
      </c>
      <c r="B46" s="84">
        <v>4844</v>
      </c>
      <c r="C46" s="84">
        <v>5692</v>
      </c>
      <c r="D46" s="84">
        <v>10536</v>
      </c>
      <c r="E46" t="s">
        <v>138</v>
      </c>
      <c r="F46" s="84">
        <v>4108</v>
      </c>
      <c r="G46" s="84">
        <v>4728</v>
      </c>
      <c r="H46" s="84">
        <v>8836</v>
      </c>
    </row>
    <row r="47" spans="1:15" x14ac:dyDescent="0.25">
      <c r="A47" t="s">
        <v>139</v>
      </c>
      <c r="B47" s="84">
        <v>3461</v>
      </c>
      <c r="C47" s="84">
        <v>3970</v>
      </c>
      <c r="D47" s="84">
        <v>7431</v>
      </c>
      <c r="E47" t="s">
        <v>140</v>
      </c>
      <c r="F47" s="84">
        <v>4254</v>
      </c>
      <c r="G47" s="84">
        <v>5301</v>
      </c>
      <c r="H47" s="84">
        <v>9555</v>
      </c>
    </row>
    <row r="48" spans="1:15" x14ac:dyDescent="0.25">
      <c r="A48" t="s">
        <v>141</v>
      </c>
      <c r="B48" s="84">
        <v>3922</v>
      </c>
      <c r="C48" s="84">
        <v>4790</v>
      </c>
      <c r="D48" s="84">
        <v>8712</v>
      </c>
      <c r="E48" t="s">
        <v>142</v>
      </c>
      <c r="F48" s="84">
        <v>3996</v>
      </c>
      <c r="G48" s="84">
        <v>4772</v>
      </c>
      <c r="H48" s="84">
        <v>8768</v>
      </c>
    </row>
    <row r="49" spans="1:8" x14ac:dyDescent="0.25">
      <c r="A49" t="s">
        <v>143</v>
      </c>
      <c r="B49" s="84">
        <v>3679</v>
      </c>
      <c r="C49" s="84">
        <v>4590</v>
      </c>
      <c r="D49" s="84">
        <v>8269</v>
      </c>
      <c r="E49" t="s">
        <v>144</v>
      </c>
      <c r="F49" s="84">
        <v>3321</v>
      </c>
      <c r="G49" s="84">
        <v>4479</v>
      </c>
      <c r="H49" s="84">
        <v>7800</v>
      </c>
    </row>
    <row r="50" spans="1:8" x14ac:dyDescent="0.25">
      <c r="A50" t="s">
        <v>145</v>
      </c>
      <c r="B50" s="84">
        <v>3415</v>
      </c>
      <c r="C50" s="84">
        <v>4308</v>
      </c>
      <c r="D50" s="84">
        <v>7723</v>
      </c>
      <c r="E50" t="s">
        <v>146</v>
      </c>
      <c r="F50" s="84">
        <v>2922</v>
      </c>
      <c r="G50" s="84">
        <v>3814</v>
      </c>
      <c r="H50" s="84">
        <v>6736</v>
      </c>
    </row>
    <row r="51" spans="1:8" x14ac:dyDescent="0.25">
      <c r="A51" t="s">
        <v>147</v>
      </c>
      <c r="B51" s="84">
        <v>2650</v>
      </c>
      <c r="C51" s="84">
        <v>3422</v>
      </c>
      <c r="D51" s="84">
        <v>6072</v>
      </c>
      <c r="E51" t="s">
        <v>148</v>
      </c>
      <c r="F51" s="84">
        <v>2446</v>
      </c>
      <c r="G51" s="84">
        <v>3248</v>
      </c>
      <c r="H51" s="84">
        <v>5694</v>
      </c>
    </row>
    <row r="52" spans="1:8" x14ac:dyDescent="0.25">
      <c r="A52" t="s">
        <v>149</v>
      </c>
      <c r="B52" s="84">
        <v>2203</v>
      </c>
      <c r="C52" s="84">
        <v>2988</v>
      </c>
      <c r="D52" s="84">
        <v>5191</v>
      </c>
      <c r="E52" t="s">
        <v>150</v>
      </c>
      <c r="F52" s="84">
        <v>2023</v>
      </c>
      <c r="G52" s="84">
        <v>2645</v>
      </c>
      <c r="H52" s="84">
        <v>4668</v>
      </c>
    </row>
    <row r="53" spans="1:8" x14ac:dyDescent="0.25">
      <c r="A53" t="s">
        <v>151</v>
      </c>
      <c r="B53" s="84">
        <v>1936</v>
      </c>
      <c r="C53" s="84">
        <v>2658</v>
      </c>
      <c r="D53" s="84">
        <v>4594</v>
      </c>
      <c r="E53" t="s">
        <v>152</v>
      </c>
      <c r="F53" s="84">
        <v>1700</v>
      </c>
      <c r="G53" s="84">
        <v>2267</v>
      </c>
      <c r="H53" s="84">
        <v>3967</v>
      </c>
    </row>
    <row r="54" spans="1:8" x14ac:dyDescent="0.25">
      <c r="A54" t="s">
        <v>153</v>
      </c>
      <c r="B54" s="84">
        <v>2017</v>
      </c>
      <c r="C54" s="84">
        <v>2797</v>
      </c>
      <c r="D54" s="84">
        <v>4814</v>
      </c>
      <c r="E54" t="s">
        <v>154</v>
      </c>
      <c r="F54" s="84">
        <v>1705</v>
      </c>
      <c r="G54" s="84">
        <v>2282</v>
      </c>
      <c r="H54" s="84">
        <v>3987</v>
      </c>
    </row>
    <row r="55" spans="1:8" x14ac:dyDescent="0.25">
      <c r="A55" t="s">
        <v>155</v>
      </c>
      <c r="B55" s="84">
        <v>1694</v>
      </c>
      <c r="C55" s="84">
        <v>2501</v>
      </c>
      <c r="D55" s="84">
        <v>4195</v>
      </c>
      <c r="E55" t="s">
        <v>156</v>
      </c>
      <c r="F55" s="84">
        <v>1598</v>
      </c>
      <c r="G55" s="84">
        <v>2441</v>
      </c>
      <c r="H55" s="84">
        <v>4039</v>
      </c>
    </row>
    <row r="56" spans="1:8" x14ac:dyDescent="0.25">
      <c r="A56" t="s">
        <v>157</v>
      </c>
      <c r="B56" s="84">
        <v>1434</v>
      </c>
      <c r="C56" s="84">
        <v>2139</v>
      </c>
      <c r="D56" s="84">
        <v>3573</v>
      </c>
      <c r="E56" t="s">
        <v>158</v>
      </c>
      <c r="F56" s="84">
        <v>1357</v>
      </c>
      <c r="G56" s="84">
        <v>2125</v>
      </c>
      <c r="H56" s="84">
        <v>3482</v>
      </c>
    </row>
    <row r="57" spans="1:8" x14ac:dyDescent="0.25">
      <c r="A57" t="s">
        <v>159</v>
      </c>
      <c r="B57" s="84">
        <v>1254</v>
      </c>
      <c r="C57" s="84">
        <v>1817</v>
      </c>
      <c r="D57" s="84">
        <v>3071</v>
      </c>
      <c r="E57" t="s">
        <v>160</v>
      </c>
      <c r="F57">
        <v>959</v>
      </c>
      <c r="G57" s="84">
        <v>1535</v>
      </c>
      <c r="H57" s="84">
        <v>2494</v>
      </c>
    </row>
    <row r="58" spans="1:8" x14ac:dyDescent="0.25">
      <c r="A58" t="s">
        <v>161</v>
      </c>
      <c r="B58">
        <v>818</v>
      </c>
      <c r="C58" s="84">
        <v>1416</v>
      </c>
      <c r="D58" s="84">
        <v>2234</v>
      </c>
      <c r="E58" t="s">
        <v>162</v>
      </c>
      <c r="F58">
        <v>684</v>
      </c>
      <c r="G58" s="84">
        <v>1220</v>
      </c>
      <c r="H58" s="84">
        <v>1904</v>
      </c>
    </row>
    <row r="59" spans="1:8" x14ac:dyDescent="0.25">
      <c r="A59" t="s">
        <v>163</v>
      </c>
      <c r="B59">
        <v>619</v>
      </c>
      <c r="C59" s="84">
        <v>1117</v>
      </c>
      <c r="D59" s="84">
        <v>1736</v>
      </c>
      <c r="E59" t="s">
        <v>164</v>
      </c>
      <c r="F59">
        <v>508</v>
      </c>
      <c r="G59">
        <v>940</v>
      </c>
      <c r="H59" s="84">
        <v>1448</v>
      </c>
    </row>
    <row r="60" spans="1:8" x14ac:dyDescent="0.25">
      <c r="A60" t="s">
        <v>165</v>
      </c>
      <c r="B60">
        <v>399</v>
      </c>
      <c r="C60">
        <v>834</v>
      </c>
      <c r="D60" s="84">
        <v>1233</v>
      </c>
      <c r="E60" t="s">
        <v>166</v>
      </c>
      <c r="F60">
        <v>361</v>
      </c>
      <c r="G60">
        <v>678</v>
      </c>
      <c r="H60" s="84">
        <v>1039</v>
      </c>
    </row>
    <row r="61" spans="1:8" x14ac:dyDescent="0.25">
      <c r="A61" t="s">
        <v>167</v>
      </c>
      <c r="B61">
        <v>333</v>
      </c>
      <c r="C61">
        <v>544</v>
      </c>
      <c r="D61">
        <v>877</v>
      </c>
      <c r="E61" t="s">
        <v>168</v>
      </c>
      <c r="F61">
        <v>222</v>
      </c>
      <c r="G61">
        <v>489</v>
      </c>
      <c r="H61">
        <v>711</v>
      </c>
    </row>
    <row r="62" spans="1:8" x14ac:dyDescent="0.25">
      <c r="A62" t="s">
        <v>169</v>
      </c>
      <c r="B62">
        <v>156</v>
      </c>
      <c r="C62">
        <v>341</v>
      </c>
      <c r="D62">
        <v>497</v>
      </c>
      <c r="E62" t="s">
        <v>170</v>
      </c>
      <c r="F62">
        <v>150</v>
      </c>
      <c r="G62">
        <v>266</v>
      </c>
      <c r="H62">
        <v>416</v>
      </c>
    </row>
    <row r="63" spans="1:8" x14ac:dyDescent="0.25">
      <c r="A63" t="s">
        <v>171</v>
      </c>
      <c r="B63">
        <v>110</v>
      </c>
      <c r="C63">
        <v>205</v>
      </c>
      <c r="D63">
        <v>315</v>
      </c>
      <c r="E63" t="s">
        <v>172</v>
      </c>
      <c r="F63">
        <v>84</v>
      </c>
      <c r="G63">
        <v>146</v>
      </c>
      <c r="H63">
        <v>230</v>
      </c>
    </row>
    <row r="64" spans="1:8" x14ac:dyDescent="0.25">
      <c r="A64" t="s">
        <v>173</v>
      </c>
      <c r="B64">
        <v>58</v>
      </c>
      <c r="C64">
        <v>124</v>
      </c>
      <c r="D64">
        <v>182</v>
      </c>
      <c r="E64" t="s">
        <v>174</v>
      </c>
      <c r="F64">
        <v>50</v>
      </c>
      <c r="G64">
        <v>74</v>
      </c>
      <c r="H64">
        <v>124</v>
      </c>
    </row>
    <row r="65" spans="1:8" x14ac:dyDescent="0.25">
      <c r="A65" t="s">
        <v>175</v>
      </c>
      <c r="B65">
        <v>48</v>
      </c>
      <c r="C65">
        <v>63</v>
      </c>
      <c r="D65">
        <v>111</v>
      </c>
      <c r="E65" t="s">
        <v>176</v>
      </c>
      <c r="F65">
        <v>29</v>
      </c>
      <c r="G65">
        <v>37</v>
      </c>
      <c r="H65">
        <v>66</v>
      </c>
    </row>
    <row r="66" spans="1:8" x14ac:dyDescent="0.25">
      <c r="A66" t="s">
        <v>177</v>
      </c>
      <c r="B66">
        <v>35</v>
      </c>
      <c r="C66">
        <v>51</v>
      </c>
      <c r="D66">
        <v>86</v>
      </c>
      <c r="E66" t="s">
        <v>178</v>
      </c>
      <c r="F66">
        <v>66</v>
      </c>
      <c r="G66">
        <v>83</v>
      </c>
      <c r="H66">
        <v>149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workbookViewId="0">
      <selection activeCell="I18" sqref="I18"/>
    </sheetView>
  </sheetViews>
  <sheetFormatPr defaultRowHeight="13.8" x14ac:dyDescent="0.25"/>
  <cols>
    <col min="1" max="1" width="30.59765625" customWidth="1"/>
  </cols>
  <sheetData>
    <row r="1" spans="1:5" x14ac:dyDescent="0.25">
      <c r="A1" t="s">
        <v>273</v>
      </c>
    </row>
    <row r="2" spans="1:5" x14ac:dyDescent="0.25">
      <c r="A2" t="s">
        <v>274</v>
      </c>
    </row>
    <row r="3" spans="1:5" x14ac:dyDescent="0.25">
      <c r="A3" t="s">
        <v>182</v>
      </c>
    </row>
    <row r="4" spans="1:5" x14ac:dyDescent="0.25">
      <c r="A4" t="s">
        <v>183</v>
      </c>
    </row>
    <row r="5" spans="1:5" x14ac:dyDescent="0.25">
      <c r="A5" t="s">
        <v>184</v>
      </c>
    </row>
    <row r="6" spans="1:5" x14ac:dyDescent="0.25">
      <c r="A6" t="s">
        <v>185</v>
      </c>
      <c r="B6" t="s">
        <v>28</v>
      </c>
      <c r="C6" t="s">
        <v>29</v>
      </c>
      <c r="D6" t="s">
        <v>53</v>
      </c>
      <c r="E6" t="s">
        <v>186</v>
      </c>
    </row>
    <row r="7" spans="1:5" x14ac:dyDescent="0.25">
      <c r="A7" t="s">
        <v>187</v>
      </c>
      <c r="B7" s="84">
        <v>412089</v>
      </c>
      <c r="C7" s="84">
        <v>439914</v>
      </c>
      <c r="D7" s="84">
        <v>852003</v>
      </c>
      <c r="E7" s="84">
        <v>295968</v>
      </c>
    </row>
    <row r="8" spans="1:5" x14ac:dyDescent="0.25">
      <c r="A8" t="s">
        <v>188</v>
      </c>
      <c r="B8" s="84">
        <v>51361</v>
      </c>
      <c r="C8" s="84">
        <v>56192</v>
      </c>
      <c r="D8" s="84">
        <v>107553</v>
      </c>
      <c r="E8" s="84">
        <v>36574</v>
      </c>
    </row>
    <row r="9" spans="1:5" x14ac:dyDescent="0.25">
      <c r="A9" t="s">
        <v>189</v>
      </c>
      <c r="B9" s="84">
        <v>22908</v>
      </c>
      <c r="C9" s="84">
        <v>24291</v>
      </c>
      <c r="D9" s="84">
        <v>47199</v>
      </c>
      <c r="E9" s="84">
        <v>16233</v>
      </c>
    </row>
    <row r="10" spans="1:5" x14ac:dyDescent="0.25">
      <c r="A10" t="s">
        <v>190</v>
      </c>
      <c r="B10" s="84">
        <v>30545</v>
      </c>
      <c r="C10" s="84">
        <v>31024</v>
      </c>
      <c r="D10" s="84">
        <v>61569</v>
      </c>
      <c r="E10" s="84">
        <v>22773</v>
      </c>
    </row>
    <row r="11" spans="1:5" x14ac:dyDescent="0.25">
      <c r="A11" t="s">
        <v>191</v>
      </c>
      <c r="B11" s="84">
        <v>29343</v>
      </c>
      <c r="C11" s="84">
        <v>30819</v>
      </c>
      <c r="D11" s="84">
        <v>60162</v>
      </c>
      <c r="E11" s="84">
        <v>19150</v>
      </c>
    </row>
    <row r="12" spans="1:5" x14ac:dyDescent="0.25">
      <c r="A12" t="s">
        <v>192</v>
      </c>
      <c r="B12" s="84">
        <v>19787</v>
      </c>
      <c r="C12" s="84">
        <v>21594</v>
      </c>
      <c r="D12" s="84">
        <v>41381</v>
      </c>
      <c r="E12" s="84">
        <v>14341</v>
      </c>
    </row>
    <row r="13" spans="1:5" x14ac:dyDescent="0.25">
      <c r="A13" t="s">
        <v>193</v>
      </c>
      <c r="B13" s="84">
        <v>19715</v>
      </c>
      <c r="C13" s="84">
        <v>20907</v>
      </c>
      <c r="D13" s="84">
        <v>40622</v>
      </c>
      <c r="E13" s="84">
        <v>13640</v>
      </c>
    </row>
    <row r="14" spans="1:5" x14ac:dyDescent="0.25">
      <c r="A14" t="s">
        <v>194</v>
      </c>
      <c r="B14" s="84">
        <v>55139</v>
      </c>
      <c r="C14" s="84">
        <v>56889</v>
      </c>
      <c r="D14" s="84">
        <v>112028</v>
      </c>
      <c r="E14" s="84">
        <v>34537</v>
      </c>
    </row>
    <row r="15" spans="1:5" x14ac:dyDescent="0.25">
      <c r="A15" t="s">
        <v>195</v>
      </c>
      <c r="B15" s="84">
        <v>19557</v>
      </c>
      <c r="C15" s="84">
        <v>21161</v>
      </c>
      <c r="D15" s="84">
        <v>40718</v>
      </c>
      <c r="E15" s="84">
        <v>14192</v>
      </c>
    </row>
    <row r="16" spans="1:5" x14ac:dyDescent="0.25">
      <c r="A16" t="s">
        <v>196</v>
      </c>
      <c r="B16" s="84">
        <v>32527</v>
      </c>
      <c r="C16" s="84">
        <v>34421</v>
      </c>
      <c r="D16" s="84">
        <v>66948</v>
      </c>
      <c r="E16" s="84">
        <v>20192</v>
      </c>
    </row>
    <row r="17" spans="1:5" x14ac:dyDescent="0.25">
      <c r="A17" t="s">
        <v>197</v>
      </c>
      <c r="B17" s="84">
        <v>22876</v>
      </c>
      <c r="C17" s="84">
        <v>23728</v>
      </c>
      <c r="D17" s="84">
        <v>46604</v>
      </c>
      <c r="E17" s="84">
        <v>15746</v>
      </c>
    </row>
    <row r="18" spans="1:5" x14ac:dyDescent="0.25">
      <c r="A18" t="s">
        <v>198</v>
      </c>
      <c r="B18" s="84">
        <v>7822</v>
      </c>
      <c r="C18" s="84">
        <v>8198</v>
      </c>
      <c r="D18" s="84">
        <v>16020</v>
      </c>
      <c r="E18" s="84">
        <v>5474</v>
      </c>
    </row>
    <row r="19" spans="1:5" x14ac:dyDescent="0.25">
      <c r="A19" t="s">
        <v>199</v>
      </c>
      <c r="B19" s="84">
        <v>3587</v>
      </c>
      <c r="C19" s="84">
        <v>3850</v>
      </c>
      <c r="D19" s="84">
        <v>7437</v>
      </c>
      <c r="E19" s="84">
        <v>1889</v>
      </c>
    </row>
    <row r="20" spans="1:5" x14ac:dyDescent="0.25">
      <c r="A20" t="s">
        <v>200</v>
      </c>
      <c r="B20" s="84">
        <v>4461</v>
      </c>
      <c r="C20" s="84">
        <v>4606</v>
      </c>
      <c r="D20" s="84">
        <v>9067</v>
      </c>
      <c r="E20" s="84">
        <v>2831</v>
      </c>
    </row>
    <row r="21" spans="1:5" x14ac:dyDescent="0.25">
      <c r="A21" t="s">
        <v>201</v>
      </c>
      <c r="B21" s="84">
        <v>3161</v>
      </c>
      <c r="C21" s="84">
        <v>3643</v>
      </c>
      <c r="D21" s="84">
        <v>6804</v>
      </c>
      <c r="E21" s="84">
        <v>2685</v>
      </c>
    </row>
    <row r="22" spans="1:5" x14ac:dyDescent="0.25">
      <c r="A22" t="s">
        <v>202</v>
      </c>
      <c r="B22">
        <v>943</v>
      </c>
      <c r="C22">
        <v>983</v>
      </c>
      <c r="D22" s="84">
        <v>1926</v>
      </c>
      <c r="E22">
        <v>563</v>
      </c>
    </row>
    <row r="23" spans="1:5" x14ac:dyDescent="0.25">
      <c r="A23" t="s">
        <v>203</v>
      </c>
      <c r="B23" s="84">
        <v>3931</v>
      </c>
      <c r="C23" s="84">
        <v>4614</v>
      </c>
      <c r="D23" s="84">
        <v>8545</v>
      </c>
      <c r="E23" s="84">
        <v>5013</v>
      </c>
    </row>
    <row r="24" spans="1:5" x14ac:dyDescent="0.25">
      <c r="A24" t="s">
        <v>204</v>
      </c>
      <c r="B24" s="84">
        <v>2714</v>
      </c>
      <c r="C24" s="84">
        <v>2907</v>
      </c>
      <c r="D24" s="84">
        <v>5621</v>
      </c>
      <c r="E24" s="84">
        <v>1880</v>
      </c>
    </row>
    <row r="25" spans="1:5" x14ac:dyDescent="0.25">
      <c r="A25" t="s">
        <v>205</v>
      </c>
      <c r="B25" s="84">
        <v>3753</v>
      </c>
      <c r="C25" s="84">
        <v>4002</v>
      </c>
      <c r="D25" s="84">
        <v>7755</v>
      </c>
      <c r="E25" s="84">
        <v>1983</v>
      </c>
    </row>
    <row r="26" spans="1:5" x14ac:dyDescent="0.25">
      <c r="A26" t="s">
        <v>206</v>
      </c>
      <c r="B26" s="84">
        <v>2661</v>
      </c>
      <c r="C26" s="84">
        <v>2923</v>
      </c>
      <c r="D26" s="84">
        <v>5584</v>
      </c>
      <c r="E26" s="84">
        <v>1973</v>
      </c>
    </row>
    <row r="27" spans="1:5" x14ac:dyDescent="0.25">
      <c r="A27" t="s">
        <v>207</v>
      </c>
      <c r="B27" s="84">
        <v>4095</v>
      </c>
      <c r="C27" s="84">
        <v>4418</v>
      </c>
      <c r="D27" s="84">
        <v>8513</v>
      </c>
      <c r="E27" s="84">
        <v>2782</v>
      </c>
    </row>
    <row r="28" spans="1:5" x14ac:dyDescent="0.25">
      <c r="A28" t="s">
        <v>208</v>
      </c>
      <c r="B28" s="84">
        <v>2703</v>
      </c>
      <c r="C28" s="84">
        <v>2715</v>
      </c>
      <c r="D28" s="84">
        <v>5418</v>
      </c>
      <c r="E28" s="84">
        <v>1752</v>
      </c>
    </row>
    <row r="29" spans="1:5" x14ac:dyDescent="0.25">
      <c r="A29" t="s">
        <v>209</v>
      </c>
      <c r="B29" s="84">
        <v>3292</v>
      </c>
      <c r="C29" s="84">
        <v>3678</v>
      </c>
      <c r="D29" s="84">
        <v>6970</v>
      </c>
      <c r="E29" s="84">
        <v>2592</v>
      </c>
    </row>
    <row r="30" spans="1:5" x14ac:dyDescent="0.25">
      <c r="A30" t="s">
        <v>210</v>
      </c>
      <c r="B30" s="84">
        <v>2984</v>
      </c>
      <c r="C30" s="84">
        <v>3120</v>
      </c>
      <c r="D30" s="84">
        <v>6104</v>
      </c>
      <c r="E30" s="84">
        <v>2008</v>
      </c>
    </row>
    <row r="31" spans="1:5" x14ac:dyDescent="0.25">
      <c r="A31" t="s">
        <v>211</v>
      </c>
      <c r="B31" s="84">
        <v>1301</v>
      </c>
      <c r="C31" s="84">
        <v>1457</v>
      </c>
      <c r="D31" s="84">
        <v>2758</v>
      </c>
      <c r="E31" s="84">
        <v>1064</v>
      </c>
    </row>
    <row r="32" spans="1:5" x14ac:dyDescent="0.25">
      <c r="A32" t="s">
        <v>212</v>
      </c>
      <c r="B32" s="84">
        <v>3772</v>
      </c>
      <c r="C32" s="84">
        <v>4161</v>
      </c>
      <c r="D32" s="84">
        <v>7933</v>
      </c>
      <c r="E32" s="84">
        <v>3597</v>
      </c>
    </row>
    <row r="33" spans="1:5" x14ac:dyDescent="0.25">
      <c r="A33" t="s">
        <v>213</v>
      </c>
      <c r="B33" s="84">
        <v>1373</v>
      </c>
      <c r="C33" s="84">
        <v>1559</v>
      </c>
      <c r="D33" s="84">
        <v>2932</v>
      </c>
      <c r="E33" s="84">
        <v>1015</v>
      </c>
    </row>
    <row r="34" spans="1:5" x14ac:dyDescent="0.25">
      <c r="A34" t="s">
        <v>214</v>
      </c>
      <c r="B34" s="84">
        <v>6484</v>
      </c>
      <c r="C34" s="84">
        <v>7239</v>
      </c>
      <c r="D34" s="84">
        <v>13723</v>
      </c>
      <c r="E34" s="84">
        <v>6541</v>
      </c>
    </row>
    <row r="35" spans="1:5" x14ac:dyDescent="0.25">
      <c r="A35" t="s">
        <v>215</v>
      </c>
      <c r="B35" s="84">
        <v>1587</v>
      </c>
      <c r="C35" s="84">
        <v>1858</v>
      </c>
      <c r="D35" s="84">
        <v>3445</v>
      </c>
      <c r="E35" s="84">
        <v>1216</v>
      </c>
    </row>
    <row r="36" spans="1:5" x14ac:dyDescent="0.25">
      <c r="A36" t="s">
        <v>216</v>
      </c>
      <c r="B36" s="84">
        <v>1211</v>
      </c>
      <c r="C36" s="84">
        <v>1227</v>
      </c>
      <c r="D36" s="84">
        <v>2438</v>
      </c>
      <c r="E36">
        <v>932</v>
      </c>
    </row>
    <row r="37" spans="1:5" x14ac:dyDescent="0.25">
      <c r="A37" t="s">
        <v>217</v>
      </c>
      <c r="B37" s="84">
        <v>1533</v>
      </c>
      <c r="C37" s="84">
        <v>1637</v>
      </c>
      <c r="D37" s="84">
        <v>3170</v>
      </c>
      <c r="E37" s="84">
        <v>1325</v>
      </c>
    </row>
    <row r="38" spans="1:5" x14ac:dyDescent="0.25">
      <c r="A38" t="s">
        <v>218</v>
      </c>
      <c r="B38" s="84">
        <v>2842</v>
      </c>
      <c r="C38" s="84">
        <v>3189</v>
      </c>
      <c r="D38" s="84">
        <v>6031</v>
      </c>
      <c r="E38" s="84">
        <v>2502</v>
      </c>
    </row>
    <row r="39" spans="1:5" x14ac:dyDescent="0.25">
      <c r="A39" t="s">
        <v>219</v>
      </c>
      <c r="B39">
        <v>874</v>
      </c>
      <c r="C39">
        <v>931</v>
      </c>
      <c r="D39" s="84">
        <v>1805</v>
      </c>
      <c r="E39">
        <v>602</v>
      </c>
    </row>
    <row r="40" spans="1:5" x14ac:dyDescent="0.25">
      <c r="A40" t="s">
        <v>220</v>
      </c>
      <c r="B40">
        <v>609</v>
      </c>
      <c r="C40">
        <v>629</v>
      </c>
      <c r="D40" s="84">
        <v>1238</v>
      </c>
      <c r="E40">
        <v>436</v>
      </c>
    </row>
    <row r="41" spans="1:5" x14ac:dyDescent="0.25">
      <c r="A41" t="s">
        <v>221</v>
      </c>
      <c r="B41">
        <v>960</v>
      </c>
      <c r="C41" s="84">
        <v>1035</v>
      </c>
      <c r="D41" s="84">
        <v>1995</v>
      </c>
      <c r="E41">
        <v>651</v>
      </c>
    </row>
    <row r="42" spans="1:5" x14ac:dyDescent="0.25">
      <c r="A42" t="s">
        <v>222</v>
      </c>
      <c r="B42">
        <v>755</v>
      </c>
      <c r="C42">
        <v>806</v>
      </c>
      <c r="D42" s="84">
        <v>1561</v>
      </c>
      <c r="E42">
        <v>833</v>
      </c>
    </row>
    <row r="43" spans="1:5" x14ac:dyDescent="0.25">
      <c r="A43" t="s">
        <v>223</v>
      </c>
      <c r="B43" s="84">
        <v>3286</v>
      </c>
      <c r="C43" s="84">
        <v>3560</v>
      </c>
      <c r="D43" s="84">
        <v>6846</v>
      </c>
      <c r="E43" s="84">
        <v>3273</v>
      </c>
    </row>
    <row r="44" spans="1:5" x14ac:dyDescent="0.25">
      <c r="A44" t="s">
        <v>224</v>
      </c>
      <c r="B44">
        <v>933</v>
      </c>
      <c r="C44" s="84">
        <v>1068</v>
      </c>
      <c r="D44" s="84">
        <v>2001</v>
      </c>
      <c r="E44">
        <v>730</v>
      </c>
    </row>
    <row r="45" spans="1:5" x14ac:dyDescent="0.25">
      <c r="A45" t="s">
        <v>225</v>
      </c>
      <c r="B45" s="84">
        <v>2182</v>
      </c>
      <c r="C45" s="84">
        <v>2318</v>
      </c>
      <c r="D45" s="84">
        <v>4500</v>
      </c>
      <c r="E45" s="84">
        <v>1549</v>
      </c>
    </row>
    <row r="46" spans="1:5" x14ac:dyDescent="0.25">
      <c r="A46" t="s">
        <v>226</v>
      </c>
      <c r="B46" s="84">
        <v>2729</v>
      </c>
      <c r="C46" s="84">
        <v>3205</v>
      </c>
      <c r="D46" s="84">
        <v>5934</v>
      </c>
      <c r="E46" s="84">
        <v>3133</v>
      </c>
    </row>
    <row r="47" spans="1:5" x14ac:dyDescent="0.25">
      <c r="A47" t="s">
        <v>227</v>
      </c>
      <c r="B47" s="84">
        <v>3242</v>
      </c>
      <c r="C47" s="84">
        <v>3434</v>
      </c>
      <c r="D47" s="84">
        <v>6676</v>
      </c>
      <c r="E47" s="84">
        <v>2169</v>
      </c>
    </row>
    <row r="48" spans="1:5" x14ac:dyDescent="0.25">
      <c r="A48" t="s">
        <v>228</v>
      </c>
      <c r="B48" s="84">
        <v>1574</v>
      </c>
      <c r="C48" s="84">
        <v>1916</v>
      </c>
      <c r="D48" s="84">
        <v>3490</v>
      </c>
      <c r="E48" s="84">
        <v>1696</v>
      </c>
    </row>
    <row r="49" spans="1:5" x14ac:dyDescent="0.25">
      <c r="A49" t="s">
        <v>229</v>
      </c>
      <c r="B49" s="84">
        <v>6869</v>
      </c>
      <c r="C49" s="84">
        <v>7336</v>
      </c>
      <c r="D49" s="84">
        <v>14205</v>
      </c>
      <c r="E49" s="84">
        <v>4171</v>
      </c>
    </row>
    <row r="50" spans="1:5" x14ac:dyDescent="0.25">
      <c r="A50" t="s">
        <v>230</v>
      </c>
      <c r="B50" s="84">
        <v>6188</v>
      </c>
      <c r="C50" s="84">
        <v>6803</v>
      </c>
      <c r="D50" s="84">
        <v>12991</v>
      </c>
      <c r="E50" s="84">
        <v>4994</v>
      </c>
    </row>
    <row r="51" spans="1:5" x14ac:dyDescent="0.25">
      <c r="A51" t="s">
        <v>231</v>
      </c>
      <c r="B51" s="84">
        <v>11920</v>
      </c>
      <c r="C51" s="84">
        <v>13863</v>
      </c>
      <c r="D51" s="84">
        <v>25783</v>
      </c>
      <c r="E51" s="84">
        <v>12736</v>
      </c>
    </row>
    <row r="52" spans="1:5" x14ac:dyDescent="0.25">
      <c r="A52" t="s">
        <v>275</v>
      </c>
    </row>
    <row r="53" spans="1:5" x14ac:dyDescent="0.25">
      <c r="A53" t="s">
        <v>276</v>
      </c>
    </row>
    <row r="55" spans="1:5" x14ac:dyDescent="0.25">
      <c r="A55" t="s">
        <v>277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84"/>
  <sheetViews>
    <sheetView topLeftCell="A88" workbookViewId="0">
      <selection activeCell="J15" sqref="J15:O36"/>
    </sheetView>
  </sheetViews>
  <sheetFormatPr defaultRowHeight="13.8" x14ac:dyDescent="0.25"/>
  <cols>
    <col min="1" max="1" width="9.8984375" customWidth="1"/>
  </cols>
  <sheetData>
    <row r="1" spans="1:15" x14ac:dyDescent="0.25">
      <c r="A1" t="s">
        <v>50</v>
      </c>
    </row>
    <row r="3" spans="1:15" x14ac:dyDescent="0.25">
      <c r="A3" t="s">
        <v>51</v>
      </c>
    </row>
    <row r="5" spans="1:15" x14ac:dyDescent="0.25">
      <c r="A5" t="s">
        <v>52</v>
      </c>
      <c r="B5" t="s">
        <v>28</v>
      </c>
      <c r="C5" t="s">
        <v>29</v>
      </c>
      <c r="D5" t="s">
        <v>53</v>
      </c>
    </row>
    <row r="6" spans="1:15" x14ac:dyDescent="0.25">
      <c r="A6" t="s">
        <v>54</v>
      </c>
      <c r="B6" t="s">
        <v>55</v>
      </c>
      <c r="C6" t="s">
        <v>56</v>
      </c>
      <c r="D6" t="s">
        <v>57</v>
      </c>
      <c r="G6" s="85"/>
      <c r="H6" s="85"/>
    </row>
    <row r="7" spans="1:15" x14ac:dyDescent="0.25">
      <c r="A7" t="s">
        <v>58</v>
      </c>
    </row>
    <row r="8" spans="1:15" x14ac:dyDescent="0.25">
      <c r="A8" t="s">
        <v>59</v>
      </c>
      <c r="B8" t="s">
        <v>60</v>
      </c>
      <c r="C8" t="s">
        <v>61</v>
      </c>
      <c r="D8" t="s">
        <v>62</v>
      </c>
    </row>
    <row r="9" spans="1:15" x14ac:dyDescent="0.25">
      <c r="A9" t="s">
        <v>63</v>
      </c>
      <c r="B9" t="s">
        <v>64</v>
      </c>
      <c r="C9" t="s">
        <v>65</v>
      </c>
      <c r="D9" t="s">
        <v>66</v>
      </c>
    </row>
    <row r="10" spans="1:15" x14ac:dyDescent="0.25">
      <c r="A10" t="s">
        <v>67</v>
      </c>
      <c r="B10" t="s">
        <v>68</v>
      </c>
      <c r="C10" t="s">
        <v>69</v>
      </c>
      <c r="D10" t="s">
        <v>70</v>
      </c>
    </row>
    <row r="11" spans="1:15" x14ac:dyDescent="0.25">
      <c r="A11" t="s">
        <v>71</v>
      </c>
      <c r="B11" t="s">
        <v>72</v>
      </c>
      <c r="C11" t="s">
        <v>73</v>
      </c>
      <c r="D11" t="s">
        <v>74</v>
      </c>
    </row>
    <row r="13" spans="1:15" x14ac:dyDescent="0.25">
      <c r="A13" t="s">
        <v>75</v>
      </c>
    </row>
    <row r="15" spans="1:15" x14ac:dyDescent="0.25">
      <c r="A15" t="s">
        <v>76</v>
      </c>
      <c r="B15" t="s">
        <v>28</v>
      </c>
      <c r="C15" t="s">
        <v>29</v>
      </c>
      <c r="D15" t="s">
        <v>53</v>
      </c>
      <c r="E15" t="s">
        <v>76</v>
      </c>
      <c r="F15" t="s">
        <v>28</v>
      </c>
      <c r="G15" t="s">
        <v>29</v>
      </c>
      <c r="H15" t="s">
        <v>53</v>
      </c>
      <c r="J15" t="s">
        <v>232</v>
      </c>
      <c r="K15" t="s">
        <v>28</v>
      </c>
      <c r="L15" s="84" t="s">
        <v>233</v>
      </c>
      <c r="M15" s="84" t="s">
        <v>53</v>
      </c>
      <c r="N15" s="84" t="s">
        <v>234</v>
      </c>
      <c r="O15" t="s">
        <v>235</v>
      </c>
    </row>
    <row r="16" spans="1:15" x14ac:dyDescent="0.25">
      <c r="A16" t="s">
        <v>77</v>
      </c>
      <c r="B16" s="84">
        <v>3790</v>
      </c>
      <c r="C16" s="84">
        <v>3597</v>
      </c>
      <c r="D16" s="84">
        <v>7387</v>
      </c>
      <c r="E16" t="s">
        <v>78</v>
      </c>
      <c r="F16" s="84">
        <v>4162</v>
      </c>
      <c r="G16" s="84">
        <v>3900</v>
      </c>
      <c r="H16" s="84">
        <v>8062</v>
      </c>
      <c r="J16" s="90" t="s">
        <v>251</v>
      </c>
      <c r="K16" s="84">
        <f>F16+B17+F17+B18</f>
        <v>17907</v>
      </c>
      <c r="L16" s="84">
        <f>G16+C17+G17+C18</f>
        <v>16890</v>
      </c>
      <c r="M16" s="84">
        <f>SUM(K16:L16)</f>
        <v>34797</v>
      </c>
      <c r="N16" s="84">
        <v>-2.782200253647213</v>
      </c>
      <c r="O16">
        <v>2.6355198290422512</v>
      </c>
    </row>
    <row r="17" spans="1:15" x14ac:dyDescent="0.25">
      <c r="A17" t="s">
        <v>79</v>
      </c>
      <c r="B17" s="84">
        <v>4518</v>
      </c>
      <c r="C17" s="84">
        <v>4259</v>
      </c>
      <c r="D17" s="84">
        <v>8777</v>
      </c>
      <c r="E17" t="s">
        <v>80</v>
      </c>
      <c r="F17" s="84">
        <v>4443</v>
      </c>
      <c r="G17" s="84">
        <v>4258</v>
      </c>
      <c r="H17" s="84">
        <v>8701</v>
      </c>
      <c r="J17" s="90" t="s">
        <v>236</v>
      </c>
      <c r="K17" s="84">
        <f>F18+B19+F19+B20+F20</f>
        <v>24300</v>
      </c>
      <c r="L17" s="84">
        <f>G18+C19+G19+C20+G20</f>
        <v>23188</v>
      </c>
      <c r="M17" s="84">
        <v>48896</v>
      </c>
      <c r="N17" s="84">
        <v>-2.9616207891430482</v>
      </c>
      <c r="O17">
        <v>2.8176588575001449</v>
      </c>
    </row>
    <row r="18" spans="1:15" x14ac:dyDescent="0.25">
      <c r="A18" t="s">
        <v>81</v>
      </c>
      <c r="B18" s="84">
        <v>4784</v>
      </c>
      <c r="C18" s="84">
        <v>4473</v>
      </c>
      <c r="D18" s="84">
        <v>9257</v>
      </c>
      <c r="E18" t="s">
        <v>82</v>
      </c>
      <c r="F18" s="84">
        <v>4662</v>
      </c>
      <c r="G18" s="84">
        <v>4623</v>
      </c>
      <c r="H18" s="84">
        <v>9285</v>
      </c>
      <c r="J18" t="s">
        <v>237</v>
      </c>
      <c r="K18" s="84">
        <f>B21+F21+B22+F22+B23</f>
        <v>25075</v>
      </c>
      <c r="L18" s="84">
        <f>C21+G21+C22+G22+C23</f>
        <v>23671</v>
      </c>
      <c r="M18" s="84">
        <v>55207</v>
      </c>
      <c r="N18" s="84">
        <v>-3.345401078177948</v>
      </c>
      <c r="O18">
        <v>3.1798093981847559</v>
      </c>
    </row>
    <row r="19" spans="1:15" x14ac:dyDescent="0.25">
      <c r="A19" t="s">
        <v>83</v>
      </c>
      <c r="B19" s="84">
        <v>4659</v>
      </c>
      <c r="C19" s="84">
        <v>4426</v>
      </c>
      <c r="D19" s="84">
        <v>9085</v>
      </c>
      <c r="E19" t="s">
        <v>84</v>
      </c>
      <c r="F19" s="84">
        <v>4991</v>
      </c>
      <c r="G19" s="84">
        <v>4685</v>
      </c>
      <c r="H19" s="84">
        <v>9676</v>
      </c>
      <c r="J19" t="s">
        <v>238</v>
      </c>
      <c r="K19" s="84">
        <f>F23+B24+F24+B25+F25</f>
        <v>26665</v>
      </c>
      <c r="L19" s="84">
        <f>G23+C24+G24+C25+G25</f>
        <v>25186</v>
      </c>
      <c r="M19" s="84">
        <v>59895</v>
      </c>
      <c r="N19" s="84">
        <v>-3.6453808667737517</v>
      </c>
      <c r="O19">
        <v>3.4339293924641012</v>
      </c>
    </row>
    <row r="20" spans="1:15" x14ac:dyDescent="0.25">
      <c r="A20" t="s">
        <v>85</v>
      </c>
      <c r="B20" s="84">
        <v>4935</v>
      </c>
      <c r="C20" s="84">
        <v>4581</v>
      </c>
      <c r="D20" s="84">
        <v>9516</v>
      </c>
      <c r="E20" t="s">
        <v>86</v>
      </c>
      <c r="F20" s="84">
        <v>5053</v>
      </c>
      <c r="G20" s="84">
        <v>4873</v>
      </c>
      <c r="H20" s="84">
        <v>9926</v>
      </c>
      <c r="J20" t="s">
        <v>239</v>
      </c>
      <c r="K20" s="84">
        <f>B26+F26+B27+F27+B28</f>
        <v>28446</v>
      </c>
      <c r="L20" s="84">
        <f>C26+G26+C27+G27+C28</f>
        <v>28639</v>
      </c>
      <c r="M20" s="84">
        <v>59974</v>
      </c>
      <c r="N20" s="84">
        <v>-3.6263514160393449</v>
      </c>
      <c r="O20">
        <v>3.4622962755464468</v>
      </c>
    </row>
    <row r="21" spans="1:15" x14ac:dyDescent="0.25">
      <c r="A21" t="s">
        <v>87</v>
      </c>
      <c r="B21" s="84">
        <v>5031</v>
      </c>
      <c r="C21" s="84">
        <v>4808</v>
      </c>
      <c r="D21" s="84">
        <v>9839</v>
      </c>
      <c r="E21" t="s">
        <v>88</v>
      </c>
      <c r="F21" s="84">
        <v>5050</v>
      </c>
      <c r="G21" s="84">
        <v>4771</v>
      </c>
      <c r="H21" s="84">
        <v>9821</v>
      </c>
      <c r="J21" t="s">
        <v>240</v>
      </c>
      <c r="K21" s="84">
        <f>F28+B29+F29+B30+F30</f>
        <v>29808</v>
      </c>
      <c r="L21" s="84">
        <f>G28+C29+G29+C30+G30</f>
        <v>28829</v>
      </c>
      <c r="M21" s="84">
        <v>66419</v>
      </c>
      <c r="N21" s="84">
        <v>-3.9246764697886785</v>
      </c>
      <c r="O21">
        <v>3.9257402279042664</v>
      </c>
    </row>
    <row r="22" spans="1:15" x14ac:dyDescent="0.25">
      <c r="A22" t="s">
        <v>89</v>
      </c>
      <c r="B22" s="84">
        <v>5292</v>
      </c>
      <c r="C22" s="84">
        <v>4936</v>
      </c>
      <c r="D22" s="84">
        <v>10228</v>
      </c>
      <c r="E22" t="s">
        <v>90</v>
      </c>
      <c r="F22" s="84">
        <v>4939</v>
      </c>
      <c r="G22" s="84">
        <v>4624</v>
      </c>
      <c r="H22" s="84">
        <v>9563</v>
      </c>
      <c r="J22" t="s">
        <v>241</v>
      </c>
      <c r="K22" s="84">
        <f>B31+F31+B32+F32+B33</f>
        <v>31451</v>
      </c>
      <c r="L22" s="84">
        <f>C31+G31+C32+G32+C33</f>
        <v>31258</v>
      </c>
      <c r="M22" s="84">
        <v>69528</v>
      </c>
      <c r="N22" s="84">
        <v>-4.0966506984753979</v>
      </c>
      <c r="O22">
        <v>4.1212353304800979</v>
      </c>
    </row>
    <row r="23" spans="1:15" x14ac:dyDescent="0.25">
      <c r="A23" t="s">
        <v>91</v>
      </c>
      <c r="B23" s="84">
        <v>4763</v>
      </c>
      <c r="C23" s="84">
        <v>4532</v>
      </c>
      <c r="D23" s="84">
        <v>9295</v>
      </c>
      <c r="E23" t="s">
        <v>92</v>
      </c>
      <c r="F23" s="84">
        <v>4874</v>
      </c>
      <c r="G23" s="84">
        <v>4545</v>
      </c>
      <c r="H23" s="84">
        <v>9419</v>
      </c>
      <c r="J23" t="s">
        <v>242</v>
      </c>
      <c r="K23" s="84">
        <f>F33+B34+F34+B35+F35</f>
        <v>32686</v>
      </c>
      <c r="L23" s="84">
        <f>G33+C34+G34+C35+G35</f>
        <v>32249</v>
      </c>
      <c r="M23" s="84">
        <v>66879</v>
      </c>
      <c r="N23" s="84">
        <v>-3.899500861053097</v>
      </c>
      <c r="O23">
        <v>4.0052856958810104</v>
      </c>
    </row>
    <row r="24" spans="1:15" x14ac:dyDescent="0.25">
      <c r="A24" t="s">
        <v>93</v>
      </c>
      <c r="B24" s="84">
        <v>5203</v>
      </c>
      <c r="C24" s="84">
        <v>4802</v>
      </c>
      <c r="D24" s="84">
        <v>10005</v>
      </c>
      <c r="E24" t="s">
        <v>94</v>
      </c>
      <c r="F24" s="84">
        <v>5107</v>
      </c>
      <c r="G24" s="84">
        <v>4777</v>
      </c>
      <c r="H24" s="84">
        <v>9884</v>
      </c>
      <c r="J24" t="s">
        <v>243</v>
      </c>
      <c r="K24" s="84">
        <f>B36+F36+B37+F37+B38</f>
        <v>31178</v>
      </c>
      <c r="L24" s="84">
        <f>C36+G36+C37+G37+C38</f>
        <v>32015</v>
      </c>
      <c r="M24" s="84">
        <v>68712</v>
      </c>
      <c r="N24" s="84">
        <v>-3.9064743864775067</v>
      </c>
      <c r="O24">
        <v>4.2149642399980145</v>
      </c>
    </row>
    <row r="25" spans="1:15" x14ac:dyDescent="0.25">
      <c r="A25" t="s">
        <v>95</v>
      </c>
      <c r="B25" s="84">
        <v>5457</v>
      </c>
      <c r="C25" s="84">
        <v>5267</v>
      </c>
      <c r="D25" s="84">
        <v>10724</v>
      </c>
      <c r="E25" t="s">
        <v>96</v>
      </c>
      <c r="F25" s="84">
        <v>6024</v>
      </c>
      <c r="G25" s="84">
        <v>5795</v>
      </c>
      <c r="H25" s="84">
        <v>11819</v>
      </c>
      <c r="J25" t="s">
        <v>244</v>
      </c>
      <c r="K25" s="84">
        <f>F38+B39+F39+B40+F40</f>
        <v>30850</v>
      </c>
      <c r="L25" s="86">
        <f>G38+C39+G39+C40+G40</f>
        <v>33647</v>
      </c>
      <c r="M25" s="86">
        <v>70786</v>
      </c>
      <c r="N25" s="86">
        <v>-3.9486701250624958</v>
      </c>
      <c r="O25">
        <v>4.4179056493829609</v>
      </c>
    </row>
    <row r="26" spans="1:15" x14ac:dyDescent="0.25">
      <c r="A26" t="s">
        <v>97</v>
      </c>
      <c r="B26" s="84">
        <v>6104</v>
      </c>
      <c r="C26" s="84">
        <v>5797</v>
      </c>
      <c r="D26" s="84">
        <v>11901</v>
      </c>
      <c r="E26" t="s">
        <v>98</v>
      </c>
      <c r="F26" s="84">
        <v>5456</v>
      </c>
      <c r="G26" s="84">
        <v>5635</v>
      </c>
      <c r="H26" s="84">
        <v>11091</v>
      </c>
      <c r="J26" t="s">
        <v>245</v>
      </c>
      <c r="K26" s="84">
        <f>B41+F41+B42+F42+B43</f>
        <v>31755</v>
      </c>
      <c r="L26" s="84">
        <f>C41+G41+C42+G42+C43</f>
        <v>36083</v>
      </c>
      <c r="M26">
        <v>60388</v>
      </c>
      <c r="N26">
        <v>-3.3172705857879552</v>
      </c>
      <c r="O26">
        <v>3.8203099791148825</v>
      </c>
    </row>
    <row r="27" spans="1:15" x14ac:dyDescent="0.25">
      <c r="A27" t="s">
        <v>99</v>
      </c>
      <c r="B27" s="84">
        <v>5210</v>
      </c>
      <c r="C27" s="84">
        <v>5622</v>
      </c>
      <c r="D27" s="84">
        <v>10832</v>
      </c>
      <c r="E27" t="s">
        <v>100</v>
      </c>
      <c r="F27" s="84">
        <v>5628</v>
      </c>
      <c r="G27" s="84">
        <v>5745</v>
      </c>
      <c r="H27" s="84">
        <v>11373</v>
      </c>
      <c r="J27" t="s">
        <v>246</v>
      </c>
      <c r="K27" s="84">
        <f>F43+B44+F44+B45+F45</f>
        <v>26558</v>
      </c>
      <c r="L27" s="84">
        <f>G43+C44+G44+C45+G45</f>
        <v>31762</v>
      </c>
      <c r="M27">
        <v>48913</v>
      </c>
      <c r="N27">
        <v>-2.6445026753516605</v>
      </c>
      <c r="O27">
        <v>3.1367862921765317</v>
      </c>
    </row>
    <row r="28" spans="1:15" x14ac:dyDescent="0.25">
      <c r="A28" t="s">
        <v>101</v>
      </c>
      <c r="B28" s="84">
        <v>6048</v>
      </c>
      <c r="C28" s="84">
        <v>5840</v>
      </c>
      <c r="D28" s="84">
        <v>11888</v>
      </c>
      <c r="E28" t="s">
        <v>102</v>
      </c>
      <c r="F28" s="84">
        <v>6016</v>
      </c>
      <c r="G28" s="84">
        <v>5869</v>
      </c>
      <c r="H28" s="84">
        <v>11885</v>
      </c>
      <c r="J28" t="s">
        <v>247</v>
      </c>
      <c r="K28" s="84">
        <f>B46+F46+B47+F47+B48</f>
        <v>20031</v>
      </c>
      <c r="L28" s="84">
        <f>C46+G46+C47+G47+C48</f>
        <v>23789</v>
      </c>
      <c r="M28">
        <v>36844</v>
      </c>
      <c r="N28">
        <v>-1.9609789884133102</v>
      </c>
      <c r="O28">
        <v>2.3938103461114322</v>
      </c>
    </row>
    <row r="29" spans="1:15" x14ac:dyDescent="0.25">
      <c r="A29" t="s">
        <v>103</v>
      </c>
      <c r="B29" s="84">
        <v>6184</v>
      </c>
      <c r="C29" s="84">
        <v>5992</v>
      </c>
      <c r="D29" s="84">
        <v>12176</v>
      </c>
      <c r="E29" t="s">
        <v>104</v>
      </c>
      <c r="F29" s="84">
        <v>6049</v>
      </c>
      <c r="G29" s="84">
        <v>5805</v>
      </c>
      <c r="H29" s="84">
        <v>11854</v>
      </c>
      <c r="J29" t="s">
        <v>248</v>
      </c>
      <c r="K29" s="84">
        <f>F48+B49+F49+B50+F50</f>
        <v>16348</v>
      </c>
      <c r="L29" s="84">
        <f>G48+C49+G49+C50+G50</f>
        <v>20917</v>
      </c>
      <c r="M29">
        <v>27489</v>
      </c>
      <c r="N29">
        <v>-1.4587669625096182</v>
      </c>
      <c r="O29">
        <v>1.7903049085345313</v>
      </c>
    </row>
    <row r="30" spans="1:15" x14ac:dyDescent="0.25">
      <c r="A30" t="s">
        <v>105</v>
      </c>
      <c r="B30" s="84">
        <v>5800</v>
      </c>
      <c r="C30" s="84">
        <v>5452</v>
      </c>
      <c r="D30" s="84">
        <v>11252</v>
      </c>
      <c r="E30" t="s">
        <v>106</v>
      </c>
      <c r="F30" s="84">
        <v>5759</v>
      </c>
      <c r="G30" s="84">
        <v>5711</v>
      </c>
      <c r="H30" s="84">
        <v>11470</v>
      </c>
      <c r="J30" t="s">
        <v>249</v>
      </c>
      <c r="K30" s="84">
        <f>B51+F51+B52+F52+B53</f>
        <v>10675</v>
      </c>
      <c r="L30" s="84">
        <f>C51+G51+C52+G52+C53</f>
        <v>14134</v>
      </c>
      <c r="M30">
        <v>25885</v>
      </c>
      <c r="N30">
        <v>-1.3295794491387696</v>
      </c>
      <c r="O30">
        <v>1.7299070866383708</v>
      </c>
    </row>
    <row r="31" spans="1:15" x14ac:dyDescent="0.25">
      <c r="A31" t="s">
        <v>107</v>
      </c>
      <c r="B31" s="84">
        <v>6065</v>
      </c>
      <c r="C31" s="84">
        <v>5969</v>
      </c>
      <c r="D31" s="84">
        <v>12034</v>
      </c>
      <c r="E31" t="s">
        <v>108</v>
      </c>
      <c r="F31" s="84">
        <v>6278</v>
      </c>
      <c r="G31" s="84">
        <v>6245</v>
      </c>
      <c r="H31" s="84">
        <v>12523</v>
      </c>
      <c r="J31" t="s">
        <v>250</v>
      </c>
      <c r="K31" s="84">
        <f t="shared" ref="K31:L35" si="0">F53+B54+F54+B55+F55</f>
        <v>8956</v>
      </c>
      <c r="L31" s="84">
        <f t="shared" si="0"/>
        <v>12610</v>
      </c>
      <c r="M31">
        <v>16869</v>
      </c>
      <c r="N31">
        <v>-0.82748561858125402</v>
      </c>
      <c r="O31">
        <v>1.1663516760691064</v>
      </c>
    </row>
    <row r="32" spans="1:15" x14ac:dyDescent="0.25">
      <c r="A32" t="s">
        <v>109</v>
      </c>
      <c r="B32" s="84">
        <v>6177</v>
      </c>
      <c r="C32" s="84">
        <v>6183</v>
      </c>
      <c r="D32" s="84">
        <v>12360</v>
      </c>
      <c r="E32" t="s">
        <v>110</v>
      </c>
      <c r="F32" s="84">
        <v>6382</v>
      </c>
      <c r="G32" s="84">
        <v>6454</v>
      </c>
      <c r="H32" s="84">
        <v>12836</v>
      </c>
      <c r="J32" t="s">
        <v>252</v>
      </c>
      <c r="K32" s="84">
        <f t="shared" si="0"/>
        <v>7853</v>
      </c>
      <c r="L32" s="84">
        <f t="shared" si="0"/>
        <v>11523</v>
      </c>
      <c r="M32" s="84">
        <f>SUM(K32:L32)</f>
        <v>19376</v>
      </c>
      <c r="N32">
        <v>-0.79072686592038122</v>
      </c>
      <c r="O32">
        <v>1.2819467246296645</v>
      </c>
    </row>
    <row r="33" spans="1:20" x14ac:dyDescent="0.25">
      <c r="A33" t="s">
        <v>111</v>
      </c>
      <c r="B33" s="84">
        <v>6549</v>
      </c>
      <c r="C33" s="84">
        <v>6407</v>
      </c>
      <c r="D33" s="84">
        <v>12956</v>
      </c>
      <c r="E33" t="s">
        <v>112</v>
      </c>
      <c r="F33" s="84">
        <v>6507</v>
      </c>
      <c r="G33" s="84">
        <v>6275</v>
      </c>
      <c r="H33" s="84">
        <v>12782</v>
      </c>
      <c r="J33" t="s">
        <v>253</v>
      </c>
      <c r="K33" s="84">
        <f t="shared" si="0"/>
        <v>6295</v>
      </c>
      <c r="L33" s="84">
        <f t="shared" si="0"/>
        <v>9528</v>
      </c>
      <c r="M33" s="84">
        <f>SUM(K33:L33)</f>
        <v>15823</v>
      </c>
      <c r="N33">
        <v>-48.466238090341434</v>
      </c>
      <c r="O33">
        <v>51.533761909658558</v>
      </c>
    </row>
    <row r="34" spans="1:20" x14ac:dyDescent="0.25">
      <c r="A34" t="s">
        <v>113</v>
      </c>
      <c r="B34" s="84">
        <v>6457</v>
      </c>
      <c r="C34" s="84">
        <v>6415</v>
      </c>
      <c r="D34" s="84">
        <v>12872</v>
      </c>
      <c r="E34" t="s">
        <v>114</v>
      </c>
      <c r="F34" s="84">
        <v>6546</v>
      </c>
      <c r="G34" s="84">
        <v>6491</v>
      </c>
      <c r="H34" s="84">
        <v>13037</v>
      </c>
      <c r="J34" t="s">
        <v>254</v>
      </c>
      <c r="K34" s="84">
        <f t="shared" si="0"/>
        <v>4770</v>
      </c>
      <c r="L34" s="84">
        <f t="shared" si="0"/>
        <v>7632</v>
      </c>
      <c r="M34" s="84">
        <f>SUM(K34:L34)</f>
        <v>12402</v>
      </c>
    </row>
    <row r="35" spans="1:20" x14ac:dyDescent="0.25">
      <c r="A35" t="s">
        <v>115</v>
      </c>
      <c r="B35" s="84">
        <v>6398</v>
      </c>
      <c r="C35" s="84">
        <v>6322</v>
      </c>
      <c r="D35" s="84">
        <v>12720</v>
      </c>
      <c r="E35" t="s">
        <v>116</v>
      </c>
      <c r="F35" s="84">
        <v>6778</v>
      </c>
      <c r="G35" s="84">
        <v>6746</v>
      </c>
      <c r="H35" s="84">
        <v>13524</v>
      </c>
      <c r="J35" t="s">
        <v>255</v>
      </c>
      <c r="K35" s="84">
        <f t="shared" si="0"/>
        <v>3415</v>
      </c>
      <c r="L35" s="84">
        <f t="shared" si="0"/>
        <v>6032</v>
      </c>
      <c r="M35" s="84">
        <f>SUM(K35:L35)</f>
        <v>9447</v>
      </c>
    </row>
    <row r="36" spans="1:20" x14ac:dyDescent="0.25">
      <c r="A36" t="s">
        <v>117</v>
      </c>
      <c r="B36" s="84">
        <v>6501</v>
      </c>
      <c r="C36" s="84">
        <v>6604</v>
      </c>
      <c r="D36" s="84">
        <v>13105</v>
      </c>
      <c r="E36" t="s">
        <v>118</v>
      </c>
      <c r="F36" s="84">
        <v>6330</v>
      </c>
      <c r="G36" s="84">
        <v>6428</v>
      </c>
      <c r="H36" s="84">
        <v>12758</v>
      </c>
      <c r="J36" t="s">
        <v>256</v>
      </c>
      <c r="K36" s="84">
        <f>B66+F66</f>
        <v>75</v>
      </c>
      <c r="L36" s="84">
        <f>C66+G66</f>
        <v>97</v>
      </c>
      <c r="M36" s="84">
        <f>SUM(K36:L36)</f>
        <v>172</v>
      </c>
    </row>
    <row r="37" spans="1:20" x14ac:dyDescent="0.25">
      <c r="A37" t="s">
        <v>119</v>
      </c>
      <c r="B37" s="84">
        <v>6275</v>
      </c>
      <c r="C37" s="84">
        <v>6381</v>
      </c>
      <c r="D37" s="84">
        <v>12656</v>
      </c>
      <c r="E37" t="s">
        <v>120</v>
      </c>
      <c r="F37" s="84">
        <v>5939</v>
      </c>
      <c r="G37" s="84">
        <v>6055</v>
      </c>
      <c r="H37" s="84">
        <v>11994</v>
      </c>
    </row>
    <row r="38" spans="1:20" x14ac:dyDescent="0.25">
      <c r="A38" t="s">
        <v>121</v>
      </c>
      <c r="B38" s="84">
        <v>6133</v>
      </c>
      <c r="C38" s="84">
        <v>6547</v>
      </c>
      <c r="D38" s="84">
        <v>12680</v>
      </c>
      <c r="E38" t="s">
        <v>122</v>
      </c>
      <c r="F38" s="84">
        <v>6198</v>
      </c>
      <c r="G38" s="84">
        <v>6615</v>
      </c>
      <c r="H38" s="84">
        <v>12813</v>
      </c>
    </row>
    <row r="39" spans="1:20" x14ac:dyDescent="0.25">
      <c r="A39" t="s">
        <v>123</v>
      </c>
      <c r="B39" s="84">
        <v>6175</v>
      </c>
      <c r="C39" s="84">
        <v>6528</v>
      </c>
      <c r="D39" s="84">
        <v>12703</v>
      </c>
      <c r="E39" t="s">
        <v>124</v>
      </c>
      <c r="F39" s="84">
        <v>6128</v>
      </c>
      <c r="G39" s="84">
        <v>6875</v>
      </c>
      <c r="H39" s="84">
        <v>13003</v>
      </c>
    </row>
    <row r="40" spans="1:20" x14ac:dyDescent="0.25">
      <c r="A40" t="s">
        <v>125</v>
      </c>
      <c r="B40" s="84">
        <v>6193</v>
      </c>
      <c r="C40" s="84">
        <v>6897</v>
      </c>
      <c r="D40" s="84">
        <v>13090</v>
      </c>
      <c r="E40" t="s">
        <v>126</v>
      </c>
      <c r="F40" s="84">
        <v>6156</v>
      </c>
      <c r="G40" s="84">
        <v>6732</v>
      </c>
      <c r="H40" s="84">
        <v>12888</v>
      </c>
    </row>
    <row r="41" spans="1:20" x14ac:dyDescent="0.25">
      <c r="A41" t="s">
        <v>127</v>
      </c>
      <c r="B41" s="84">
        <v>6317</v>
      </c>
      <c r="C41" s="84">
        <v>7046</v>
      </c>
      <c r="D41" s="84">
        <v>13363</v>
      </c>
      <c r="E41" t="s">
        <v>128</v>
      </c>
      <c r="F41" s="84">
        <v>6654</v>
      </c>
      <c r="G41" s="84">
        <v>7652</v>
      </c>
      <c r="H41" s="84">
        <v>14306</v>
      </c>
      <c r="N41" s="85"/>
    </row>
    <row r="42" spans="1:20" x14ac:dyDescent="0.25">
      <c r="A42" t="s">
        <v>129</v>
      </c>
      <c r="B42" s="84">
        <v>6644</v>
      </c>
      <c r="C42" s="84">
        <v>7498</v>
      </c>
      <c r="D42" s="84">
        <v>14142</v>
      </c>
      <c r="E42" t="s">
        <v>130</v>
      </c>
      <c r="F42" s="84">
        <v>6037</v>
      </c>
      <c r="G42" s="84">
        <v>6634</v>
      </c>
      <c r="H42" s="84">
        <v>12671</v>
      </c>
    </row>
    <row r="43" spans="1:20" x14ac:dyDescent="0.25">
      <c r="A43" t="s">
        <v>131</v>
      </c>
      <c r="B43" s="84">
        <v>6103</v>
      </c>
      <c r="C43" s="84">
        <v>7253</v>
      </c>
      <c r="D43" s="84">
        <v>13356</v>
      </c>
      <c r="E43" t="s">
        <v>132</v>
      </c>
      <c r="F43" s="84">
        <v>5751</v>
      </c>
      <c r="G43" s="84">
        <v>6744</v>
      </c>
      <c r="H43" s="84">
        <v>12495</v>
      </c>
    </row>
    <row r="44" spans="1:20" x14ac:dyDescent="0.25">
      <c r="A44" t="s">
        <v>133</v>
      </c>
      <c r="B44" s="84">
        <v>5699</v>
      </c>
      <c r="C44" s="84">
        <v>6757</v>
      </c>
      <c r="D44" s="84">
        <v>12456</v>
      </c>
      <c r="E44" t="s">
        <v>134</v>
      </c>
      <c r="F44" s="84">
        <v>5346</v>
      </c>
      <c r="G44" s="84">
        <v>6648</v>
      </c>
      <c r="H44" s="84">
        <v>11994</v>
      </c>
    </row>
    <row r="45" spans="1:20" x14ac:dyDescent="0.25">
      <c r="A45" t="s">
        <v>135</v>
      </c>
      <c r="B45" s="84">
        <v>4873</v>
      </c>
      <c r="C45" s="84">
        <v>5898</v>
      </c>
      <c r="D45" s="84">
        <v>10771</v>
      </c>
      <c r="E45" t="s">
        <v>136</v>
      </c>
      <c r="F45" s="84">
        <v>4889</v>
      </c>
      <c r="G45" s="84">
        <v>5715</v>
      </c>
      <c r="H45" s="84">
        <v>10604</v>
      </c>
    </row>
    <row r="46" spans="1:20" x14ac:dyDescent="0.25">
      <c r="A46" t="s">
        <v>137</v>
      </c>
      <c r="B46" s="84">
        <v>4145</v>
      </c>
      <c r="C46" s="84">
        <v>4762</v>
      </c>
      <c r="D46" s="84">
        <v>8907</v>
      </c>
      <c r="E46" t="s">
        <v>138</v>
      </c>
      <c r="F46" s="84">
        <v>3516</v>
      </c>
      <c r="G46" s="84">
        <v>4005</v>
      </c>
      <c r="H46" s="84">
        <v>7521</v>
      </c>
      <c r="M46" t="s">
        <v>137</v>
      </c>
      <c r="N46">
        <v>4145</v>
      </c>
      <c r="O46">
        <v>4762</v>
      </c>
      <c r="P46">
        <v>8907</v>
      </c>
      <c r="Q46" t="s">
        <v>138</v>
      </c>
      <c r="R46">
        <v>3516</v>
      </c>
      <c r="S46">
        <v>4005</v>
      </c>
      <c r="T46">
        <v>7521</v>
      </c>
    </row>
    <row r="47" spans="1:20" x14ac:dyDescent="0.25">
      <c r="A47" t="s">
        <v>139</v>
      </c>
      <c r="B47" s="84">
        <v>4311</v>
      </c>
      <c r="C47" s="84">
        <v>5350</v>
      </c>
      <c r="D47" s="84">
        <v>9661</v>
      </c>
      <c r="E47" t="s">
        <v>140</v>
      </c>
      <c r="F47" s="84">
        <v>3987</v>
      </c>
      <c r="G47" s="84">
        <v>4838</v>
      </c>
      <c r="H47" s="84">
        <v>8825</v>
      </c>
      <c r="M47" t="s">
        <v>139</v>
      </c>
      <c r="N47">
        <v>4311</v>
      </c>
      <c r="O47">
        <v>5350</v>
      </c>
      <c r="P47">
        <v>9661</v>
      </c>
      <c r="Q47" t="s">
        <v>140</v>
      </c>
      <c r="R47">
        <v>3987</v>
      </c>
      <c r="S47">
        <v>4838</v>
      </c>
      <c r="T47">
        <v>8825</v>
      </c>
    </row>
    <row r="48" spans="1:20" x14ac:dyDescent="0.25">
      <c r="A48" t="s">
        <v>141</v>
      </c>
      <c r="B48" s="84">
        <v>4072</v>
      </c>
      <c r="C48" s="84">
        <v>4834</v>
      </c>
      <c r="D48" s="84">
        <v>8906</v>
      </c>
      <c r="E48" t="s">
        <v>142</v>
      </c>
      <c r="F48" s="84">
        <v>3769</v>
      </c>
      <c r="G48" s="84">
        <v>4644</v>
      </c>
      <c r="H48" s="84">
        <v>8413</v>
      </c>
      <c r="M48" t="s">
        <v>141</v>
      </c>
      <c r="N48">
        <v>4072</v>
      </c>
      <c r="O48">
        <v>4834</v>
      </c>
      <c r="P48">
        <v>8906</v>
      </c>
      <c r="Q48" t="s">
        <v>142</v>
      </c>
      <c r="R48">
        <v>3769</v>
      </c>
      <c r="S48">
        <v>4644</v>
      </c>
      <c r="T48">
        <v>8413</v>
      </c>
    </row>
    <row r="49" spans="1:20" x14ac:dyDescent="0.25">
      <c r="A49" t="s">
        <v>143</v>
      </c>
      <c r="B49" s="84">
        <v>3390</v>
      </c>
      <c r="C49" s="84">
        <v>4536</v>
      </c>
      <c r="D49" s="84">
        <v>7926</v>
      </c>
      <c r="E49" t="s">
        <v>144</v>
      </c>
      <c r="F49" s="84">
        <v>3478</v>
      </c>
      <c r="G49" s="84">
        <v>4373</v>
      </c>
      <c r="H49" s="84">
        <v>7851</v>
      </c>
      <c r="M49" t="s">
        <v>143</v>
      </c>
      <c r="N49">
        <v>3390</v>
      </c>
      <c r="O49">
        <v>4536</v>
      </c>
      <c r="P49">
        <v>7926</v>
      </c>
      <c r="Q49" t="s">
        <v>144</v>
      </c>
      <c r="R49">
        <v>3478</v>
      </c>
      <c r="S49">
        <v>4373</v>
      </c>
      <c r="T49">
        <v>7851</v>
      </c>
    </row>
    <row r="50" spans="1:20" x14ac:dyDescent="0.25">
      <c r="A50" t="s">
        <v>145</v>
      </c>
      <c r="B50" s="84">
        <v>2997</v>
      </c>
      <c r="C50" s="84">
        <v>3885</v>
      </c>
      <c r="D50" s="84">
        <v>6882</v>
      </c>
      <c r="E50" t="s">
        <v>146</v>
      </c>
      <c r="F50" s="84">
        <v>2714</v>
      </c>
      <c r="G50" s="84">
        <v>3479</v>
      </c>
      <c r="H50" s="84">
        <v>6193</v>
      </c>
      <c r="M50" t="s">
        <v>145</v>
      </c>
      <c r="N50">
        <v>2997</v>
      </c>
      <c r="O50">
        <v>3885</v>
      </c>
      <c r="P50">
        <v>6882</v>
      </c>
      <c r="Q50" t="s">
        <v>146</v>
      </c>
      <c r="R50">
        <v>2714</v>
      </c>
      <c r="S50">
        <v>3479</v>
      </c>
      <c r="T50">
        <v>6193</v>
      </c>
    </row>
    <row r="51" spans="1:20" x14ac:dyDescent="0.25">
      <c r="A51" t="s">
        <v>147</v>
      </c>
      <c r="B51" s="84">
        <v>2521</v>
      </c>
      <c r="C51" s="84">
        <v>3306</v>
      </c>
      <c r="D51" s="84">
        <v>5827</v>
      </c>
      <c r="E51" t="s">
        <v>148</v>
      </c>
      <c r="F51" s="84">
        <v>2258</v>
      </c>
      <c r="G51" s="84">
        <v>3049</v>
      </c>
      <c r="H51" s="84">
        <v>5307</v>
      </c>
      <c r="M51" t="s">
        <v>147</v>
      </c>
      <c r="N51">
        <v>2521</v>
      </c>
      <c r="O51">
        <v>3306</v>
      </c>
      <c r="P51">
        <v>5827</v>
      </c>
      <c r="Q51" t="s">
        <v>148</v>
      </c>
      <c r="R51">
        <v>2258</v>
      </c>
      <c r="S51">
        <v>3049</v>
      </c>
      <c r="T51">
        <v>5307</v>
      </c>
    </row>
    <row r="52" spans="1:20" x14ac:dyDescent="0.25">
      <c r="A52" t="s">
        <v>149</v>
      </c>
      <c r="B52" s="84">
        <v>2109</v>
      </c>
      <c r="C52" s="84">
        <v>2720</v>
      </c>
      <c r="D52" s="84">
        <v>4829</v>
      </c>
      <c r="E52" t="s">
        <v>150</v>
      </c>
      <c r="F52" s="84">
        <v>2014</v>
      </c>
      <c r="G52" s="84">
        <v>2732</v>
      </c>
      <c r="H52" s="84">
        <v>4746</v>
      </c>
      <c r="M52" t="s">
        <v>149</v>
      </c>
      <c r="N52">
        <v>2109</v>
      </c>
      <c r="O52">
        <v>2720</v>
      </c>
      <c r="P52">
        <v>4829</v>
      </c>
      <c r="Q52" t="s">
        <v>150</v>
      </c>
      <c r="R52">
        <v>2014</v>
      </c>
      <c r="S52">
        <v>2732</v>
      </c>
      <c r="T52">
        <v>4746</v>
      </c>
    </row>
    <row r="53" spans="1:20" x14ac:dyDescent="0.25">
      <c r="A53" t="s">
        <v>151</v>
      </c>
      <c r="B53" s="84">
        <v>1773</v>
      </c>
      <c r="C53" s="84">
        <v>2327</v>
      </c>
      <c r="D53" s="84">
        <v>4100</v>
      </c>
      <c r="E53" t="s">
        <v>152</v>
      </c>
      <c r="F53" s="84">
        <v>2119</v>
      </c>
      <c r="G53" s="84">
        <v>2890</v>
      </c>
      <c r="H53" s="84">
        <v>5009</v>
      </c>
      <c r="M53" t="s">
        <v>151</v>
      </c>
      <c r="N53">
        <v>1773</v>
      </c>
      <c r="O53">
        <v>2327</v>
      </c>
      <c r="P53">
        <v>4100</v>
      </c>
      <c r="Q53" t="s">
        <v>152</v>
      </c>
      <c r="R53">
        <v>2119</v>
      </c>
      <c r="S53">
        <v>2890</v>
      </c>
      <c r="T53">
        <v>5009</v>
      </c>
    </row>
    <row r="54" spans="1:20" x14ac:dyDescent="0.25">
      <c r="A54" t="s">
        <v>153</v>
      </c>
      <c r="B54" s="84">
        <v>1803</v>
      </c>
      <c r="C54" s="84">
        <v>2366</v>
      </c>
      <c r="D54" s="84">
        <v>4169</v>
      </c>
      <c r="E54" t="s">
        <v>154</v>
      </c>
      <c r="F54" s="84">
        <v>1786</v>
      </c>
      <c r="G54" s="84">
        <v>2594</v>
      </c>
      <c r="H54" s="84">
        <v>4380</v>
      </c>
      <c r="M54" t="s">
        <v>153</v>
      </c>
      <c r="N54">
        <v>1803</v>
      </c>
      <c r="O54">
        <v>2366</v>
      </c>
      <c r="P54">
        <v>4169</v>
      </c>
      <c r="Q54" t="s">
        <v>154</v>
      </c>
      <c r="R54">
        <v>1786</v>
      </c>
      <c r="S54">
        <v>2594</v>
      </c>
      <c r="T54">
        <v>4380</v>
      </c>
    </row>
    <row r="55" spans="1:20" x14ac:dyDescent="0.25">
      <c r="A55" t="s">
        <v>155</v>
      </c>
      <c r="B55" s="84">
        <v>1707</v>
      </c>
      <c r="C55" s="84">
        <v>2533</v>
      </c>
      <c r="D55" s="84">
        <v>4240</v>
      </c>
      <c r="E55" t="s">
        <v>156</v>
      </c>
      <c r="F55" s="84">
        <v>1541</v>
      </c>
      <c r="G55" s="84">
        <v>2227</v>
      </c>
      <c r="H55" s="84">
        <v>3768</v>
      </c>
      <c r="M55" t="s">
        <v>155</v>
      </c>
      <c r="N55">
        <v>1707</v>
      </c>
      <c r="O55">
        <v>2533</v>
      </c>
      <c r="P55">
        <v>4240</v>
      </c>
      <c r="Q55" t="s">
        <v>156</v>
      </c>
      <c r="R55">
        <v>1541</v>
      </c>
      <c r="S55">
        <v>2227</v>
      </c>
      <c r="T55">
        <v>3768</v>
      </c>
    </row>
    <row r="56" spans="1:20" x14ac:dyDescent="0.25">
      <c r="A56" t="s">
        <v>157</v>
      </c>
      <c r="B56" s="84">
        <v>1462</v>
      </c>
      <c r="C56" s="84">
        <v>2237</v>
      </c>
      <c r="D56" s="84">
        <v>3699</v>
      </c>
      <c r="E56" t="s">
        <v>158</v>
      </c>
      <c r="F56" s="84">
        <v>1357</v>
      </c>
      <c r="G56" s="84">
        <v>1932</v>
      </c>
      <c r="H56" s="84">
        <v>3289</v>
      </c>
      <c r="M56" t="s">
        <v>157</v>
      </c>
      <c r="N56">
        <v>1462</v>
      </c>
      <c r="O56">
        <v>2237</v>
      </c>
      <c r="P56">
        <v>3699</v>
      </c>
      <c r="Q56" t="s">
        <v>158</v>
      </c>
      <c r="R56">
        <v>1357</v>
      </c>
      <c r="S56">
        <v>1932</v>
      </c>
      <c r="T56">
        <v>3289</v>
      </c>
    </row>
    <row r="57" spans="1:20" x14ac:dyDescent="0.25">
      <c r="A57" t="s">
        <v>159</v>
      </c>
      <c r="B57" s="84">
        <v>1037</v>
      </c>
      <c r="C57" s="84">
        <v>1625</v>
      </c>
      <c r="D57" s="84">
        <v>2662</v>
      </c>
      <c r="E57" t="s">
        <v>160</v>
      </c>
      <c r="F57">
        <v>898</v>
      </c>
      <c r="G57" s="84">
        <v>1507</v>
      </c>
      <c r="H57" s="84">
        <v>2405</v>
      </c>
      <c r="M57" t="s">
        <v>159</v>
      </c>
      <c r="N57">
        <v>1037</v>
      </c>
      <c r="O57">
        <v>1625</v>
      </c>
      <c r="P57">
        <v>2662</v>
      </c>
      <c r="Q57" t="s">
        <v>160</v>
      </c>
      <c r="R57">
        <v>898</v>
      </c>
      <c r="S57">
        <v>1507</v>
      </c>
      <c r="T57">
        <v>2405</v>
      </c>
    </row>
    <row r="58" spans="1:20" x14ac:dyDescent="0.25">
      <c r="A58" t="s">
        <v>161</v>
      </c>
      <c r="B58">
        <v>766</v>
      </c>
      <c r="C58" s="84">
        <v>1353</v>
      </c>
      <c r="D58" s="84">
        <v>2119</v>
      </c>
      <c r="E58" t="s">
        <v>162</v>
      </c>
      <c r="F58">
        <v>712</v>
      </c>
      <c r="G58" s="84">
        <v>1215</v>
      </c>
      <c r="H58" s="84">
        <v>1927</v>
      </c>
      <c r="M58" t="s">
        <v>161</v>
      </c>
      <c r="N58">
        <v>766</v>
      </c>
      <c r="O58">
        <v>1353</v>
      </c>
      <c r="P58">
        <v>2119</v>
      </c>
      <c r="Q58" t="s">
        <v>162</v>
      </c>
      <c r="R58">
        <v>712</v>
      </c>
      <c r="S58">
        <v>1215</v>
      </c>
      <c r="T58">
        <v>1927</v>
      </c>
    </row>
    <row r="59" spans="1:20" x14ac:dyDescent="0.25">
      <c r="A59" t="s">
        <v>163</v>
      </c>
      <c r="B59">
        <v>574</v>
      </c>
      <c r="C59" s="84">
        <v>1036</v>
      </c>
      <c r="D59" s="84">
        <v>1610</v>
      </c>
      <c r="E59" t="s">
        <v>164</v>
      </c>
      <c r="F59">
        <v>465</v>
      </c>
      <c r="G59">
        <v>921</v>
      </c>
      <c r="H59" s="84">
        <v>1386</v>
      </c>
      <c r="M59" t="s">
        <v>163</v>
      </c>
      <c r="N59">
        <v>574</v>
      </c>
      <c r="O59">
        <v>1036</v>
      </c>
      <c r="P59">
        <v>1610</v>
      </c>
      <c r="Q59" t="s">
        <v>164</v>
      </c>
      <c r="R59">
        <v>465</v>
      </c>
      <c r="S59">
        <v>921</v>
      </c>
      <c r="T59">
        <v>1386</v>
      </c>
    </row>
    <row r="60" spans="1:20" x14ac:dyDescent="0.25">
      <c r="A60" t="s">
        <v>165</v>
      </c>
      <c r="B60">
        <v>423</v>
      </c>
      <c r="C60">
        <v>777</v>
      </c>
      <c r="D60" s="84">
        <v>1200</v>
      </c>
      <c r="E60" t="s">
        <v>166</v>
      </c>
      <c r="F60">
        <v>381</v>
      </c>
      <c r="G60">
        <v>622</v>
      </c>
      <c r="H60" s="84">
        <v>1003</v>
      </c>
      <c r="M60" t="s">
        <v>165</v>
      </c>
      <c r="N60">
        <v>423</v>
      </c>
      <c r="O60">
        <v>777</v>
      </c>
      <c r="P60">
        <v>1200</v>
      </c>
      <c r="Q60" t="s">
        <v>166</v>
      </c>
      <c r="R60">
        <v>381</v>
      </c>
      <c r="S60">
        <v>622</v>
      </c>
      <c r="T60">
        <v>1003</v>
      </c>
    </row>
    <row r="61" spans="1:20" x14ac:dyDescent="0.25">
      <c r="A61" t="s">
        <v>167</v>
      </c>
      <c r="B61">
        <v>276</v>
      </c>
      <c r="C61">
        <v>573</v>
      </c>
      <c r="D61">
        <v>849</v>
      </c>
      <c r="E61" t="s">
        <v>168</v>
      </c>
      <c r="F61">
        <v>195</v>
      </c>
      <c r="G61">
        <v>403</v>
      </c>
      <c r="H61">
        <v>598</v>
      </c>
      <c r="M61" t="s">
        <v>167</v>
      </c>
      <c r="N61">
        <v>276</v>
      </c>
      <c r="O61">
        <v>573</v>
      </c>
      <c r="P61">
        <v>849</v>
      </c>
      <c r="Q61" t="s">
        <v>168</v>
      </c>
      <c r="R61">
        <v>195</v>
      </c>
      <c r="S61">
        <v>403</v>
      </c>
      <c r="T61">
        <v>598</v>
      </c>
    </row>
    <row r="62" spans="1:20" x14ac:dyDescent="0.25">
      <c r="A62" t="s">
        <v>169</v>
      </c>
      <c r="B62">
        <v>174</v>
      </c>
      <c r="C62">
        <v>322</v>
      </c>
      <c r="D62">
        <v>496</v>
      </c>
      <c r="E62" t="s">
        <v>170</v>
      </c>
      <c r="F62">
        <v>125</v>
      </c>
      <c r="G62">
        <v>256</v>
      </c>
      <c r="H62">
        <v>381</v>
      </c>
      <c r="M62" t="s">
        <v>169</v>
      </c>
      <c r="N62">
        <v>174</v>
      </c>
      <c r="O62">
        <v>322</v>
      </c>
      <c r="P62">
        <v>496</v>
      </c>
      <c r="Q62" t="s">
        <v>170</v>
      </c>
      <c r="R62">
        <v>125</v>
      </c>
      <c r="S62">
        <v>256</v>
      </c>
      <c r="T62">
        <v>381</v>
      </c>
    </row>
    <row r="63" spans="1:20" x14ac:dyDescent="0.25">
      <c r="A63" t="s">
        <v>171</v>
      </c>
      <c r="B63">
        <v>103</v>
      </c>
      <c r="C63">
        <v>194</v>
      </c>
      <c r="D63">
        <v>297</v>
      </c>
      <c r="E63" t="s">
        <v>172</v>
      </c>
      <c r="F63">
        <v>74</v>
      </c>
      <c r="G63">
        <v>154</v>
      </c>
      <c r="H63">
        <v>228</v>
      </c>
      <c r="M63" t="s">
        <v>171</v>
      </c>
      <c r="N63">
        <v>103</v>
      </c>
      <c r="O63">
        <v>194</v>
      </c>
      <c r="P63">
        <v>297</v>
      </c>
      <c r="Q63" t="s">
        <v>172</v>
      </c>
      <c r="R63">
        <v>74</v>
      </c>
      <c r="S63">
        <v>154</v>
      </c>
      <c r="T63">
        <v>228</v>
      </c>
    </row>
    <row r="64" spans="1:20" x14ac:dyDescent="0.25">
      <c r="A64" t="s">
        <v>173</v>
      </c>
      <c r="B64">
        <v>62</v>
      </c>
      <c r="C64">
        <v>104</v>
      </c>
      <c r="D64">
        <v>166</v>
      </c>
      <c r="E64" t="s">
        <v>174</v>
      </c>
      <c r="F64">
        <v>53</v>
      </c>
      <c r="G64">
        <v>82</v>
      </c>
      <c r="H64">
        <v>135</v>
      </c>
      <c r="M64" t="s">
        <v>173</v>
      </c>
      <c r="N64">
        <v>62</v>
      </c>
      <c r="O64">
        <v>104</v>
      </c>
      <c r="P64">
        <v>166</v>
      </c>
      <c r="Q64" t="s">
        <v>174</v>
      </c>
      <c r="R64">
        <v>53</v>
      </c>
      <c r="S64">
        <v>82</v>
      </c>
      <c r="T64">
        <v>135</v>
      </c>
    </row>
    <row r="65" spans="1:20" x14ac:dyDescent="0.25">
      <c r="A65" t="s">
        <v>175</v>
      </c>
      <c r="B65">
        <v>31</v>
      </c>
      <c r="C65">
        <v>49</v>
      </c>
      <c r="D65">
        <v>80</v>
      </c>
      <c r="E65" t="s">
        <v>176</v>
      </c>
      <c r="F65">
        <v>41</v>
      </c>
      <c r="G65">
        <v>55</v>
      </c>
      <c r="H65">
        <v>96</v>
      </c>
      <c r="M65" t="s">
        <v>175</v>
      </c>
      <c r="N65">
        <v>31</v>
      </c>
      <c r="O65">
        <v>49</v>
      </c>
      <c r="P65">
        <v>80</v>
      </c>
      <c r="Q65" t="s">
        <v>176</v>
      </c>
      <c r="R65">
        <v>41</v>
      </c>
      <c r="S65">
        <v>55</v>
      </c>
      <c r="T65">
        <v>96</v>
      </c>
    </row>
    <row r="66" spans="1:20" x14ac:dyDescent="0.25">
      <c r="A66" t="s">
        <v>177</v>
      </c>
      <c r="B66">
        <v>31</v>
      </c>
      <c r="C66">
        <v>28</v>
      </c>
      <c r="D66">
        <v>59</v>
      </c>
      <c r="E66" t="s">
        <v>178</v>
      </c>
      <c r="F66">
        <v>44</v>
      </c>
      <c r="G66">
        <v>69</v>
      </c>
      <c r="H66">
        <v>113</v>
      </c>
      <c r="M66" t="s">
        <v>177</v>
      </c>
      <c r="N66">
        <v>31</v>
      </c>
      <c r="O66">
        <v>28</v>
      </c>
      <c r="P66">
        <v>59</v>
      </c>
      <c r="Q66" t="s">
        <v>178</v>
      </c>
      <c r="R66">
        <v>44</v>
      </c>
      <c r="S66">
        <v>69</v>
      </c>
      <c r="T66">
        <v>113</v>
      </c>
    </row>
    <row r="67" spans="1:20" x14ac:dyDescent="0.25">
      <c r="D67" s="84">
        <f>SUM(D16:D66)</f>
        <v>422110</v>
      </c>
      <c r="H67" s="84">
        <f>SUM(H16:H66)</f>
        <v>417631</v>
      </c>
      <c r="J67" s="84">
        <f>SUM(D67:H67)</f>
        <v>839741</v>
      </c>
      <c r="N67">
        <f>SUM(N46:N66)</f>
        <v>33767</v>
      </c>
      <c r="O67">
        <f t="shared" ref="O67:P67" si="1">SUM(O46:O66)</f>
        <v>44917</v>
      </c>
      <c r="P67">
        <f t="shared" si="1"/>
        <v>78684</v>
      </c>
      <c r="R67">
        <f>SUM(R46:R66)</f>
        <v>31527</v>
      </c>
      <c r="S67">
        <f t="shared" ref="S67:T67" si="2">SUM(S46:S66)</f>
        <v>42047</v>
      </c>
      <c r="T67">
        <f t="shared" si="2"/>
        <v>73574</v>
      </c>
    </row>
    <row r="68" spans="1:20" x14ac:dyDescent="0.25">
      <c r="A68" t="s">
        <v>179</v>
      </c>
    </row>
    <row r="70" spans="1:20" x14ac:dyDescent="0.25">
      <c r="A70" t="s">
        <v>28</v>
      </c>
      <c r="B70" t="s">
        <v>29</v>
      </c>
      <c r="C70" t="s">
        <v>53</v>
      </c>
      <c r="T70">
        <f>P67+T67</f>
        <v>152258</v>
      </c>
    </row>
    <row r="71" spans="1:20" x14ac:dyDescent="0.25">
      <c r="A71">
        <v>0</v>
      </c>
      <c r="B71">
        <v>0</v>
      </c>
      <c r="C71">
        <v>0</v>
      </c>
    </row>
    <row r="72" spans="1:20" x14ac:dyDescent="0.25">
      <c r="T72" s="85">
        <f>T70*100/846057</f>
        <v>17.99618701813235</v>
      </c>
    </row>
    <row r="74" spans="1:20" x14ac:dyDescent="0.25">
      <c r="B74">
        <v>167591</v>
      </c>
      <c r="C74" s="85">
        <f>B74*100/B84</f>
        <v>19.749884216567459</v>
      </c>
      <c r="D74" s="84">
        <v>2447</v>
      </c>
      <c r="E74" s="86">
        <f>B74/D74</f>
        <v>68.488353085410708</v>
      </c>
      <c r="F74">
        <v>62076</v>
      </c>
      <c r="G74" s="86">
        <f>F74/D74</f>
        <v>25.36820596648958</v>
      </c>
      <c r="H74">
        <v>79635</v>
      </c>
      <c r="I74">
        <v>87956</v>
      </c>
      <c r="J74" s="85">
        <f>I74/H74</f>
        <v>1.1044892321215547</v>
      </c>
    </row>
    <row r="75" spans="1:20" x14ac:dyDescent="0.25">
      <c r="B75">
        <v>72827</v>
      </c>
      <c r="C75" s="85">
        <f>B75*100/B84</f>
        <v>8.5823511873546821</v>
      </c>
      <c r="D75" s="84">
        <v>1629</v>
      </c>
      <c r="E75" s="86">
        <f t="shared" ref="E75:E84" si="3">B75/D75</f>
        <v>44.706568446899936</v>
      </c>
      <c r="F75">
        <v>26105</v>
      </c>
      <c r="G75" s="86">
        <f t="shared" ref="G75:G84" si="4">F75/D75</f>
        <v>16.025168815224063</v>
      </c>
      <c r="H75">
        <v>35037</v>
      </c>
      <c r="I75">
        <v>37790</v>
      </c>
      <c r="J75" s="85">
        <f t="shared" ref="J75:J84" si="5">I75/H75</f>
        <v>1.0785740788309501</v>
      </c>
    </row>
    <row r="76" spans="1:20" x14ac:dyDescent="0.25">
      <c r="B76">
        <v>67778</v>
      </c>
      <c r="C76" s="85">
        <f>B76*100/B84</f>
        <v>7.9873480821196203</v>
      </c>
      <c r="D76" s="84">
        <v>1154</v>
      </c>
      <c r="E76" s="86">
        <f t="shared" si="3"/>
        <v>58.733102253032932</v>
      </c>
      <c r="F76">
        <v>25775</v>
      </c>
      <c r="G76" s="86">
        <f t="shared" si="4"/>
        <v>22.335355285961871</v>
      </c>
      <c r="H76">
        <v>33499</v>
      </c>
      <c r="I76">
        <v>34279</v>
      </c>
      <c r="J76" s="85">
        <f t="shared" si="5"/>
        <v>1.0232842771426012</v>
      </c>
    </row>
    <row r="77" spans="1:20" x14ac:dyDescent="0.25">
      <c r="B77">
        <v>78315</v>
      </c>
      <c r="C77" s="85">
        <f>B77*100/B84</f>
        <v>9.2290885693174491</v>
      </c>
      <c r="D77" s="84">
        <v>1513</v>
      </c>
      <c r="E77" s="86">
        <f t="shared" si="3"/>
        <v>51.761401189689359</v>
      </c>
      <c r="F77">
        <v>25302</v>
      </c>
      <c r="G77" s="86">
        <f t="shared" si="4"/>
        <v>16.723066754791805</v>
      </c>
      <c r="H77">
        <v>38114</v>
      </c>
      <c r="I77">
        <v>40201</v>
      </c>
      <c r="J77" s="85">
        <f t="shared" si="5"/>
        <v>1.0547567822847248</v>
      </c>
    </row>
    <row r="78" spans="1:20" x14ac:dyDescent="0.25">
      <c r="B78">
        <v>62180</v>
      </c>
      <c r="C78" s="85">
        <f>B78*100/B84</f>
        <v>7.3276476695417099</v>
      </c>
      <c r="D78" s="84">
        <v>1309</v>
      </c>
      <c r="E78" s="86">
        <f t="shared" si="3"/>
        <v>47.501909854851029</v>
      </c>
      <c r="F78">
        <v>21937</v>
      </c>
      <c r="G78" s="86">
        <f t="shared" si="4"/>
        <v>16.758594346829639</v>
      </c>
      <c r="H78">
        <v>29673</v>
      </c>
      <c r="I78">
        <v>32507</v>
      </c>
      <c r="J78" s="85">
        <f t="shared" si="5"/>
        <v>1.0955077006032421</v>
      </c>
    </row>
    <row r="79" spans="1:20" x14ac:dyDescent="0.25">
      <c r="B79">
        <v>46192</v>
      </c>
      <c r="C79" s="85">
        <f>B79*100/B84</f>
        <v>5.4435300924971157</v>
      </c>
      <c r="D79">
        <v>921</v>
      </c>
      <c r="E79" s="86">
        <f t="shared" si="3"/>
        <v>50.154180238870794</v>
      </c>
      <c r="F79">
        <v>15630</v>
      </c>
      <c r="G79" s="86">
        <f t="shared" si="4"/>
        <v>16.970684039087949</v>
      </c>
      <c r="H79">
        <v>22441</v>
      </c>
      <c r="I79">
        <v>23751</v>
      </c>
      <c r="J79" s="85">
        <f t="shared" si="5"/>
        <v>1.0583752952185732</v>
      </c>
    </row>
    <row r="80" spans="1:20" x14ac:dyDescent="0.25">
      <c r="B80">
        <v>127946</v>
      </c>
      <c r="C80" s="85">
        <f>B80*100/B84</f>
        <v>15.077890137137079</v>
      </c>
      <c r="D80" s="84">
        <v>1744</v>
      </c>
      <c r="E80" s="86">
        <f t="shared" si="3"/>
        <v>73.363532110091739</v>
      </c>
      <c r="F80">
        <v>40278</v>
      </c>
      <c r="G80" s="86">
        <f t="shared" si="4"/>
        <v>23.095183486238533</v>
      </c>
      <c r="H80">
        <v>62688</v>
      </c>
      <c r="I80">
        <v>65258</v>
      </c>
      <c r="J80" s="85">
        <f t="shared" si="5"/>
        <v>1.0409966819806022</v>
      </c>
    </row>
    <row r="81" spans="2:10" x14ac:dyDescent="0.25">
      <c r="B81">
        <v>54469</v>
      </c>
      <c r="C81" s="85">
        <f>B81*100/B84</f>
        <v>6.4189392234201899</v>
      </c>
      <c r="D81" s="84">
        <v>1192</v>
      </c>
      <c r="E81" s="86">
        <f t="shared" si="3"/>
        <v>45.695469798657719</v>
      </c>
      <c r="F81">
        <v>20442</v>
      </c>
      <c r="G81" s="86">
        <f t="shared" si="4"/>
        <v>17.149328859060404</v>
      </c>
      <c r="H81">
        <v>26031</v>
      </c>
      <c r="I81">
        <v>28438</v>
      </c>
      <c r="J81" s="85">
        <f t="shared" si="5"/>
        <v>1.0924666743498137</v>
      </c>
    </row>
    <row r="82" spans="2:10" x14ac:dyDescent="0.25">
      <c r="B82">
        <v>121990</v>
      </c>
      <c r="C82" s="85">
        <f>B82*100/B84</f>
        <v>14.376000952193522</v>
      </c>
      <c r="D82" s="84">
        <v>2657</v>
      </c>
      <c r="E82" s="86">
        <f t="shared" si="3"/>
        <v>45.912683477606322</v>
      </c>
      <c r="F82">
        <v>38142</v>
      </c>
      <c r="G82" s="86">
        <f t="shared" si="4"/>
        <v>14.355287918705306</v>
      </c>
      <c r="H82">
        <v>59356</v>
      </c>
      <c r="I82">
        <v>62634</v>
      </c>
      <c r="J82" s="85">
        <f t="shared" si="5"/>
        <v>1.0552260934025204</v>
      </c>
    </row>
    <row r="83" spans="2:10" x14ac:dyDescent="0.25">
      <c r="B83">
        <v>49279</v>
      </c>
      <c r="C83" s="85">
        <f>B83*100/B84</f>
        <v>5.807319869851173</v>
      </c>
      <c r="D83" s="84">
        <v>1321</v>
      </c>
      <c r="E83" s="86">
        <f t="shared" si="3"/>
        <v>37.30431491294474</v>
      </c>
      <c r="F83">
        <v>16602</v>
      </c>
      <c r="G83" s="86">
        <f t="shared" si="4"/>
        <v>12.56775170325511</v>
      </c>
      <c r="H83">
        <v>24143</v>
      </c>
      <c r="I83">
        <v>25136</v>
      </c>
      <c r="J83" s="85">
        <f t="shared" si="5"/>
        <v>1.0411299341424016</v>
      </c>
    </row>
    <row r="84" spans="2:10" x14ac:dyDescent="0.25">
      <c r="B84" s="84">
        <v>848567</v>
      </c>
      <c r="C84" s="85">
        <f>SUM(C74:C83)</f>
        <v>100</v>
      </c>
      <c r="D84" s="84">
        <v>15887</v>
      </c>
      <c r="E84" s="86">
        <f t="shared" si="3"/>
        <v>53.412664442626046</v>
      </c>
      <c r="F84" s="84">
        <v>287985</v>
      </c>
      <c r="G84" s="86">
        <f t="shared" si="4"/>
        <v>18.12708503808145</v>
      </c>
      <c r="H84" s="84">
        <v>410617</v>
      </c>
      <c r="I84" s="84">
        <v>437950</v>
      </c>
      <c r="J84" s="85">
        <f t="shared" si="5"/>
        <v>1.0665656804272594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workbookViewId="0">
      <selection activeCell="A52" sqref="A52"/>
    </sheetView>
  </sheetViews>
  <sheetFormatPr defaultRowHeight="13.8" x14ac:dyDescent="0.25"/>
  <cols>
    <col min="1" max="1" width="34.09765625" customWidth="1"/>
  </cols>
  <sheetData>
    <row r="1" spans="1:5" x14ac:dyDescent="0.25">
      <c r="A1" t="s">
        <v>180</v>
      </c>
    </row>
    <row r="2" spans="1:5" x14ac:dyDescent="0.25">
      <c r="A2" t="s">
        <v>181</v>
      </c>
    </row>
    <row r="3" spans="1:5" x14ac:dyDescent="0.25">
      <c r="A3" t="s">
        <v>182</v>
      </c>
    </row>
    <row r="4" spans="1:5" x14ac:dyDescent="0.25">
      <c r="A4" t="s">
        <v>183</v>
      </c>
    </row>
    <row r="5" spans="1:5" x14ac:dyDescent="0.25">
      <c r="A5" t="s">
        <v>184</v>
      </c>
    </row>
    <row r="6" spans="1:5" x14ac:dyDescent="0.25">
      <c r="A6" t="s">
        <v>185</v>
      </c>
      <c r="B6" t="s">
        <v>28</v>
      </c>
      <c r="C6" t="s">
        <v>29</v>
      </c>
      <c r="D6" t="s">
        <v>53</v>
      </c>
      <c r="E6" t="s">
        <v>186</v>
      </c>
    </row>
    <row r="7" spans="1:5" x14ac:dyDescent="0.25">
      <c r="A7" t="s">
        <v>187</v>
      </c>
      <c r="B7" s="84">
        <v>410617</v>
      </c>
      <c r="C7" s="84">
        <v>437950</v>
      </c>
      <c r="D7" s="84">
        <v>848567</v>
      </c>
      <c r="E7" s="84">
        <v>292289</v>
      </c>
    </row>
    <row r="8" spans="1:5" x14ac:dyDescent="0.25">
      <c r="A8" t="s">
        <v>188</v>
      </c>
      <c r="B8" s="84">
        <v>51179</v>
      </c>
      <c r="C8" s="84">
        <v>55916</v>
      </c>
      <c r="D8" s="84">
        <v>107095</v>
      </c>
      <c r="E8" s="84">
        <v>36033</v>
      </c>
    </row>
    <row r="9" spans="1:5" x14ac:dyDescent="0.25">
      <c r="A9" t="s">
        <v>189</v>
      </c>
      <c r="B9" s="84">
        <v>22991</v>
      </c>
      <c r="C9" s="84">
        <v>24380</v>
      </c>
      <c r="D9" s="84">
        <v>47371</v>
      </c>
      <c r="E9" s="84">
        <v>16096</v>
      </c>
    </row>
    <row r="10" spans="1:5" x14ac:dyDescent="0.25">
      <c r="A10" t="s">
        <v>190</v>
      </c>
      <c r="B10" s="84">
        <v>30281</v>
      </c>
      <c r="C10" s="84">
        <v>30825</v>
      </c>
      <c r="D10" s="84">
        <v>61106</v>
      </c>
      <c r="E10" s="84">
        <v>22525</v>
      </c>
    </row>
    <row r="11" spans="1:5" x14ac:dyDescent="0.25">
      <c r="A11" t="s">
        <v>191</v>
      </c>
      <c r="B11" s="84">
        <v>29445</v>
      </c>
      <c r="C11" s="84">
        <v>30924</v>
      </c>
      <c r="D11" s="84">
        <v>60369</v>
      </c>
      <c r="E11" s="84">
        <v>18990</v>
      </c>
    </row>
    <row r="12" spans="1:5" x14ac:dyDescent="0.25">
      <c r="A12" t="s">
        <v>192</v>
      </c>
      <c r="B12" s="84">
        <v>19552</v>
      </c>
      <c r="C12" s="84">
        <v>21314</v>
      </c>
      <c r="D12" s="84">
        <v>40866</v>
      </c>
      <c r="E12" s="84">
        <v>14184</v>
      </c>
    </row>
    <row r="13" spans="1:5" x14ac:dyDescent="0.25">
      <c r="A13" t="s">
        <v>193</v>
      </c>
      <c r="B13" s="84">
        <v>19693</v>
      </c>
      <c r="C13" s="84">
        <v>20865</v>
      </c>
      <c r="D13" s="84">
        <v>40558</v>
      </c>
      <c r="E13" s="84">
        <v>13405</v>
      </c>
    </row>
    <row r="14" spans="1:5" x14ac:dyDescent="0.25">
      <c r="A14" t="s">
        <v>194</v>
      </c>
      <c r="B14" s="84">
        <v>54927</v>
      </c>
      <c r="C14" s="84">
        <v>56590</v>
      </c>
      <c r="D14" s="84">
        <v>111517</v>
      </c>
      <c r="E14" s="84">
        <v>34106</v>
      </c>
    </row>
    <row r="15" spans="1:5" x14ac:dyDescent="0.25">
      <c r="A15" t="s">
        <v>195</v>
      </c>
      <c r="B15" s="84">
        <v>19562</v>
      </c>
      <c r="C15" s="84">
        <v>21161</v>
      </c>
      <c r="D15" s="84">
        <v>40723</v>
      </c>
      <c r="E15" s="84">
        <v>13976</v>
      </c>
    </row>
    <row r="16" spans="1:5" x14ac:dyDescent="0.25">
      <c r="A16" t="s">
        <v>196</v>
      </c>
      <c r="B16" s="84">
        <v>32055</v>
      </c>
      <c r="C16" s="84">
        <v>33776</v>
      </c>
      <c r="D16" s="84">
        <v>65831</v>
      </c>
      <c r="E16" s="84">
        <v>19878</v>
      </c>
    </row>
    <row r="17" spans="1:5" x14ac:dyDescent="0.25">
      <c r="A17" t="s">
        <v>197</v>
      </c>
      <c r="B17" s="84">
        <v>22838</v>
      </c>
      <c r="C17" s="84">
        <v>23645</v>
      </c>
      <c r="D17" s="84">
        <v>46483</v>
      </c>
      <c r="E17" s="84">
        <v>15545</v>
      </c>
    </row>
    <row r="18" spans="1:5" x14ac:dyDescent="0.25">
      <c r="A18" t="s">
        <v>198</v>
      </c>
      <c r="B18" s="84">
        <v>7724</v>
      </c>
      <c r="C18" s="84">
        <v>8055</v>
      </c>
      <c r="D18" s="84">
        <v>15779</v>
      </c>
      <c r="E18" s="84">
        <v>5388</v>
      </c>
    </row>
    <row r="19" spans="1:5" x14ac:dyDescent="0.25">
      <c r="A19" t="s">
        <v>199</v>
      </c>
      <c r="B19" s="84">
        <v>3555</v>
      </c>
      <c r="C19" s="84">
        <v>3789</v>
      </c>
      <c r="D19" s="84">
        <v>7344</v>
      </c>
      <c r="E19" s="84">
        <v>1867</v>
      </c>
    </row>
    <row r="20" spans="1:5" x14ac:dyDescent="0.25">
      <c r="A20" t="s">
        <v>200</v>
      </c>
      <c r="B20" s="84">
        <v>4401</v>
      </c>
      <c r="C20" s="84">
        <v>4582</v>
      </c>
      <c r="D20" s="84">
        <v>8983</v>
      </c>
      <c r="E20" s="84">
        <v>2766</v>
      </c>
    </row>
    <row r="21" spans="1:5" x14ac:dyDescent="0.25">
      <c r="A21" t="s">
        <v>201</v>
      </c>
      <c r="B21" s="84">
        <v>3171</v>
      </c>
      <c r="C21" s="84">
        <v>3650</v>
      </c>
      <c r="D21" s="84">
        <v>6821</v>
      </c>
      <c r="E21" s="84">
        <v>2654</v>
      </c>
    </row>
    <row r="22" spans="1:5" x14ac:dyDescent="0.25">
      <c r="A22" t="s">
        <v>202</v>
      </c>
      <c r="B22">
        <v>943</v>
      </c>
      <c r="C22">
        <v>976</v>
      </c>
      <c r="D22" s="84">
        <v>1919</v>
      </c>
      <c r="E22">
        <v>558</v>
      </c>
    </row>
    <row r="23" spans="1:5" x14ac:dyDescent="0.25">
      <c r="A23" t="s">
        <v>203</v>
      </c>
      <c r="B23" s="84">
        <v>3846</v>
      </c>
      <c r="C23" s="84">
        <v>4497</v>
      </c>
      <c r="D23" s="84">
        <v>8343</v>
      </c>
      <c r="E23" s="84">
        <v>4931</v>
      </c>
    </row>
    <row r="24" spans="1:5" x14ac:dyDescent="0.25">
      <c r="A24" t="s">
        <v>204</v>
      </c>
      <c r="B24" s="84">
        <v>2735</v>
      </c>
      <c r="C24" s="84">
        <v>2918</v>
      </c>
      <c r="D24" s="84">
        <v>5653</v>
      </c>
      <c r="E24" s="84">
        <v>1866</v>
      </c>
    </row>
    <row r="25" spans="1:5" x14ac:dyDescent="0.25">
      <c r="A25" t="s">
        <v>205</v>
      </c>
      <c r="B25" s="84">
        <v>3711</v>
      </c>
      <c r="C25" s="84">
        <v>3964</v>
      </c>
      <c r="D25" s="84">
        <v>7675</v>
      </c>
      <c r="E25" s="84">
        <v>1957</v>
      </c>
    </row>
    <row r="26" spans="1:5" x14ac:dyDescent="0.25">
      <c r="A26" t="s">
        <v>206</v>
      </c>
      <c r="B26" s="84">
        <v>2683</v>
      </c>
      <c r="C26" s="84">
        <v>2929</v>
      </c>
      <c r="D26" s="84">
        <v>5612</v>
      </c>
      <c r="E26" s="84">
        <v>1953</v>
      </c>
    </row>
    <row r="27" spans="1:5" x14ac:dyDescent="0.25">
      <c r="A27" t="s">
        <v>207</v>
      </c>
      <c r="B27" s="84">
        <v>3982</v>
      </c>
      <c r="C27" s="84">
        <v>4307</v>
      </c>
      <c r="D27" s="84">
        <v>8289</v>
      </c>
      <c r="E27" s="84">
        <v>2740</v>
      </c>
    </row>
    <row r="28" spans="1:5" x14ac:dyDescent="0.25">
      <c r="A28" t="s">
        <v>208</v>
      </c>
      <c r="B28" s="84">
        <v>2710</v>
      </c>
      <c r="C28" s="84">
        <v>2706</v>
      </c>
      <c r="D28" s="84">
        <v>5416</v>
      </c>
      <c r="E28" s="84">
        <v>1718</v>
      </c>
    </row>
    <row r="29" spans="1:5" x14ac:dyDescent="0.25">
      <c r="A29" t="s">
        <v>209</v>
      </c>
      <c r="B29" s="84">
        <v>3288</v>
      </c>
      <c r="C29" s="84">
        <v>3684</v>
      </c>
      <c r="D29" s="84">
        <v>6972</v>
      </c>
      <c r="E29" s="84">
        <v>2534</v>
      </c>
    </row>
    <row r="30" spans="1:5" x14ac:dyDescent="0.25">
      <c r="A30" t="s">
        <v>210</v>
      </c>
      <c r="B30" s="84">
        <v>2977</v>
      </c>
      <c r="C30" s="84">
        <v>3109</v>
      </c>
      <c r="D30" s="84">
        <v>6086</v>
      </c>
      <c r="E30" s="84">
        <v>1996</v>
      </c>
    </row>
    <row r="31" spans="1:5" x14ac:dyDescent="0.25">
      <c r="A31" t="s">
        <v>211</v>
      </c>
      <c r="B31" s="84">
        <v>1305</v>
      </c>
      <c r="C31" s="84">
        <v>1491</v>
      </c>
      <c r="D31" s="84">
        <v>2796</v>
      </c>
      <c r="E31" s="84">
        <v>1057</v>
      </c>
    </row>
    <row r="32" spans="1:5" x14ac:dyDescent="0.25">
      <c r="A32" t="s">
        <v>212</v>
      </c>
      <c r="B32" s="84">
        <v>3821</v>
      </c>
      <c r="C32" s="84">
        <v>4195</v>
      </c>
      <c r="D32" s="84">
        <v>8016</v>
      </c>
      <c r="E32" s="84">
        <v>3568</v>
      </c>
    </row>
    <row r="33" spans="1:5" x14ac:dyDescent="0.25">
      <c r="A33" t="s">
        <v>213</v>
      </c>
      <c r="B33" s="84">
        <v>1379</v>
      </c>
      <c r="C33" s="84">
        <v>1567</v>
      </c>
      <c r="D33" s="84">
        <v>2946</v>
      </c>
      <c r="E33" s="84">
        <v>1000</v>
      </c>
    </row>
    <row r="34" spans="1:5" x14ac:dyDescent="0.25">
      <c r="A34" t="s">
        <v>214</v>
      </c>
      <c r="B34" s="84">
        <v>6469</v>
      </c>
      <c r="C34" s="84">
        <v>7277</v>
      </c>
      <c r="D34" s="84">
        <v>13746</v>
      </c>
      <c r="E34" s="84">
        <v>6466</v>
      </c>
    </row>
    <row r="35" spans="1:5" x14ac:dyDescent="0.25">
      <c r="A35" t="s">
        <v>215</v>
      </c>
      <c r="B35" s="84">
        <v>1615</v>
      </c>
      <c r="C35" s="84">
        <v>1861</v>
      </c>
      <c r="D35" s="84">
        <v>3476</v>
      </c>
      <c r="E35" s="84">
        <v>1201</v>
      </c>
    </row>
    <row r="36" spans="1:5" x14ac:dyDescent="0.25">
      <c r="A36" t="s">
        <v>216</v>
      </c>
      <c r="B36" s="84">
        <v>1206</v>
      </c>
      <c r="C36" s="84">
        <v>1228</v>
      </c>
      <c r="D36" s="84">
        <v>2434</v>
      </c>
      <c r="E36">
        <v>919</v>
      </c>
    </row>
    <row r="37" spans="1:5" x14ac:dyDescent="0.25">
      <c r="A37" t="s">
        <v>217</v>
      </c>
      <c r="B37" s="84">
        <v>1542</v>
      </c>
      <c r="C37" s="84">
        <v>1658</v>
      </c>
      <c r="D37" s="84">
        <v>3200</v>
      </c>
      <c r="E37" s="84">
        <v>1306</v>
      </c>
    </row>
    <row r="38" spans="1:5" x14ac:dyDescent="0.25">
      <c r="A38" t="s">
        <v>218</v>
      </c>
      <c r="B38" s="84">
        <v>2851</v>
      </c>
      <c r="C38" s="84">
        <v>3202</v>
      </c>
      <c r="D38" s="84">
        <v>6053</v>
      </c>
      <c r="E38" s="84">
        <v>2479</v>
      </c>
    </row>
    <row r="39" spans="1:5" x14ac:dyDescent="0.25">
      <c r="A39" t="s">
        <v>219</v>
      </c>
      <c r="B39">
        <v>879</v>
      </c>
      <c r="C39">
        <v>930</v>
      </c>
      <c r="D39" s="84">
        <v>1809</v>
      </c>
      <c r="E39">
        <v>594</v>
      </c>
    </row>
    <row r="40" spans="1:5" x14ac:dyDescent="0.25">
      <c r="A40" t="s">
        <v>220</v>
      </c>
      <c r="B40">
        <v>620</v>
      </c>
      <c r="C40">
        <v>636</v>
      </c>
      <c r="D40" s="84">
        <v>1256</v>
      </c>
      <c r="E40">
        <v>436</v>
      </c>
    </row>
    <row r="41" spans="1:5" x14ac:dyDescent="0.25">
      <c r="A41" t="s">
        <v>221</v>
      </c>
      <c r="B41">
        <v>979</v>
      </c>
      <c r="C41" s="84">
        <v>1036</v>
      </c>
      <c r="D41" s="84">
        <v>2015</v>
      </c>
      <c r="E41">
        <v>640</v>
      </c>
    </row>
    <row r="42" spans="1:5" x14ac:dyDescent="0.25">
      <c r="A42" t="s">
        <v>222</v>
      </c>
      <c r="B42">
        <v>773</v>
      </c>
      <c r="C42">
        <v>828</v>
      </c>
      <c r="D42" s="84">
        <v>1601</v>
      </c>
      <c r="E42">
        <v>823</v>
      </c>
    </row>
    <row r="43" spans="1:5" x14ac:dyDescent="0.25">
      <c r="A43" t="s">
        <v>223</v>
      </c>
      <c r="B43" s="84">
        <v>3218</v>
      </c>
      <c r="C43" s="84">
        <v>3454</v>
      </c>
      <c r="D43" s="84">
        <v>6672</v>
      </c>
      <c r="E43" s="84">
        <v>3250</v>
      </c>
    </row>
    <row r="44" spans="1:5" x14ac:dyDescent="0.25">
      <c r="A44" t="s">
        <v>224</v>
      </c>
      <c r="B44">
        <v>933</v>
      </c>
      <c r="C44" s="84">
        <v>1081</v>
      </c>
      <c r="D44" s="84">
        <v>2014</v>
      </c>
      <c r="E44">
        <v>720</v>
      </c>
    </row>
    <row r="45" spans="1:5" x14ac:dyDescent="0.25">
      <c r="A45" t="s">
        <v>225</v>
      </c>
      <c r="B45" s="84">
        <v>2197</v>
      </c>
      <c r="C45" s="84">
        <v>2330</v>
      </c>
      <c r="D45" s="84">
        <v>4527</v>
      </c>
      <c r="E45" s="84">
        <v>1538</v>
      </c>
    </row>
    <row r="46" spans="1:5" x14ac:dyDescent="0.25">
      <c r="A46" t="s">
        <v>226</v>
      </c>
      <c r="B46" s="84">
        <v>2768</v>
      </c>
      <c r="C46" s="84">
        <v>3240</v>
      </c>
      <c r="D46" s="84">
        <v>6008</v>
      </c>
      <c r="E46" s="84">
        <v>3101</v>
      </c>
    </row>
    <row r="47" spans="1:5" x14ac:dyDescent="0.25">
      <c r="A47" t="s">
        <v>227</v>
      </c>
      <c r="B47" s="84">
        <v>3259</v>
      </c>
      <c r="C47" s="84">
        <v>3448</v>
      </c>
      <c r="D47" s="84">
        <v>6707</v>
      </c>
      <c r="E47" s="84">
        <v>2148</v>
      </c>
    </row>
    <row r="48" spans="1:5" x14ac:dyDescent="0.25">
      <c r="A48" t="s">
        <v>228</v>
      </c>
      <c r="B48" s="84">
        <v>1571</v>
      </c>
      <c r="C48" s="84">
        <v>1906</v>
      </c>
      <c r="D48" s="84">
        <v>3477</v>
      </c>
      <c r="E48" s="84">
        <v>1694</v>
      </c>
    </row>
    <row r="49" spans="1:5" x14ac:dyDescent="0.25">
      <c r="A49" t="s">
        <v>229</v>
      </c>
      <c r="B49" s="84">
        <v>6910</v>
      </c>
      <c r="C49" s="84">
        <v>7293</v>
      </c>
      <c r="D49" s="84">
        <v>14203</v>
      </c>
      <c r="E49" s="84">
        <v>4102</v>
      </c>
    </row>
    <row r="50" spans="1:5" x14ac:dyDescent="0.25">
      <c r="A50" t="s">
        <v>230</v>
      </c>
      <c r="B50" s="84">
        <v>6146</v>
      </c>
      <c r="C50" s="84">
        <v>6807</v>
      </c>
      <c r="D50" s="84">
        <v>12953</v>
      </c>
      <c r="E50" s="84">
        <v>4971</v>
      </c>
    </row>
    <row r="51" spans="1:5" x14ac:dyDescent="0.25">
      <c r="A51" t="s">
        <v>231</v>
      </c>
      <c r="B51" s="84">
        <v>11927</v>
      </c>
      <c r="C51" s="84">
        <v>13920</v>
      </c>
      <c r="D51" s="84">
        <v>25847</v>
      </c>
      <c r="E51" s="84">
        <v>12610</v>
      </c>
    </row>
    <row r="52" spans="1:5" x14ac:dyDescent="0.25">
      <c r="B52" s="84">
        <f>SUM(B8:B51)</f>
        <v>410617</v>
      </c>
      <c r="C52" s="84">
        <f>SUM(C8:C51)</f>
        <v>437950</v>
      </c>
      <c r="D52" s="84">
        <f>SUM(D8:D51)</f>
        <v>848567</v>
      </c>
      <c r="E52" s="84">
        <f>SUM(E8:E51)</f>
        <v>292289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>
      <selection activeCell="A7" sqref="A7"/>
    </sheetView>
  </sheetViews>
  <sheetFormatPr defaultRowHeight="13.8" x14ac:dyDescent="0.25"/>
  <cols>
    <col min="1" max="1" width="28" customWidth="1"/>
  </cols>
  <sheetData>
    <row r="1" spans="1:5" x14ac:dyDescent="0.25">
      <c r="A1" t="s">
        <v>188</v>
      </c>
      <c r="B1">
        <v>51179</v>
      </c>
      <c r="C1">
        <v>55916</v>
      </c>
      <c r="D1">
        <v>107095</v>
      </c>
      <c r="E1">
        <v>36033</v>
      </c>
    </row>
    <row r="2" spans="1:5" x14ac:dyDescent="0.25">
      <c r="A2" t="s">
        <v>202</v>
      </c>
      <c r="B2">
        <v>943</v>
      </c>
      <c r="C2">
        <v>976</v>
      </c>
      <c r="D2">
        <v>1919</v>
      </c>
      <c r="E2">
        <v>558</v>
      </c>
    </row>
    <row r="3" spans="1:5" x14ac:dyDescent="0.25">
      <c r="A3" t="s">
        <v>203</v>
      </c>
      <c r="B3">
        <v>3846</v>
      </c>
      <c r="C3">
        <v>4497</v>
      </c>
      <c r="D3">
        <v>8343</v>
      </c>
      <c r="E3">
        <v>4931</v>
      </c>
    </row>
    <row r="4" spans="1:5" x14ac:dyDescent="0.25">
      <c r="A4" t="s">
        <v>227</v>
      </c>
      <c r="B4">
        <v>3259</v>
      </c>
      <c r="C4">
        <v>3448</v>
      </c>
      <c r="D4">
        <v>6707</v>
      </c>
      <c r="E4">
        <v>2148</v>
      </c>
    </row>
    <row r="5" spans="1:5" x14ac:dyDescent="0.25">
      <c r="A5" t="s">
        <v>228</v>
      </c>
      <c r="B5">
        <v>1571</v>
      </c>
      <c r="C5">
        <v>1906</v>
      </c>
      <c r="D5">
        <v>3477</v>
      </c>
      <c r="E5">
        <v>1694</v>
      </c>
    </row>
    <row r="6" spans="1:5" x14ac:dyDescent="0.25">
      <c r="A6" t="s">
        <v>229</v>
      </c>
      <c r="B6">
        <v>6910</v>
      </c>
      <c r="C6">
        <v>7293</v>
      </c>
      <c r="D6">
        <v>14203</v>
      </c>
      <c r="E6">
        <v>4102</v>
      </c>
    </row>
    <row r="7" spans="1:5" x14ac:dyDescent="0.25">
      <c r="A7" t="s">
        <v>231</v>
      </c>
      <c r="B7">
        <v>11927</v>
      </c>
      <c r="C7">
        <v>13920</v>
      </c>
      <c r="D7">
        <v>25847</v>
      </c>
      <c r="E7">
        <v>12610</v>
      </c>
    </row>
    <row r="8" spans="1:5" x14ac:dyDescent="0.25">
      <c r="B8">
        <f>SUM(B1:B7)</f>
        <v>79635</v>
      </c>
      <c r="C8">
        <f t="shared" ref="C8:E8" si="0">SUM(C1:C7)</f>
        <v>87956</v>
      </c>
      <c r="D8">
        <f t="shared" si="0"/>
        <v>167591</v>
      </c>
      <c r="E8">
        <f t="shared" si="0"/>
        <v>62076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20"/>
  <sheetViews>
    <sheetView showGridLines="0" workbookViewId="0">
      <selection activeCell="C20" sqref="C20"/>
    </sheetView>
  </sheetViews>
  <sheetFormatPr defaultColWidth="9" defaultRowHeight="13.8" x14ac:dyDescent="0.25"/>
  <cols>
    <col min="1" max="1" width="9" style="16"/>
    <col min="2" max="2" width="41.69921875" style="16" customWidth="1"/>
    <col min="3" max="4" width="21.8984375" style="16" customWidth="1"/>
    <col min="5" max="6" width="9" style="16"/>
    <col min="7" max="9" width="9.59765625" style="16" bestFit="1" customWidth="1"/>
    <col min="10" max="16384" width="9" style="16"/>
  </cols>
  <sheetData>
    <row r="1" spans="2:8" ht="15" x14ac:dyDescent="0.25">
      <c r="B1" s="23" t="s">
        <v>331</v>
      </c>
    </row>
    <row r="2" spans="2:8" s="22" customFormat="1" ht="10.8" thickBot="1" x14ac:dyDescent="0.25"/>
    <row r="3" spans="2:8" ht="15.6" x14ac:dyDescent="0.25">
      <c r="B3" s="24" t="s">
        <v>22</v>
      </c>
      <c r="C3" s="25" t="s">
        <v>46</v>
      </c>
      <c r="D3" s="24" t="s">
        <v>47</v>
      </c>
    </row>
    <row r="4" spans="2:8" ht="14.4" thickBot="1" x14ac:dyDescent="0.3">
      <c r="B4" s="26"/>
      <c r="C4" s="27" t="s">
        <v>332</v>
      </c>
      <c r="D4" s="73" t="s">
        <v>333</v>
      </c>
    </row>
    <row r="5" spans="2:8" ht="17.25" customHeight="1" x14ac:dyDescent="0.25">
      <c r="B5" s="17" t="s">
        <v>23</v>
      </c>
      <c r="C5" s="87">
        <v>7.95</v>
      </c>
      <c r="D5" s="92">
        <v>10.199999999999999</v>
      </c>
    </row>
    <row r="6" spans="2:8" ht="17.25" customHeight="1" x14ac:dyDescent="0.25">
      <c r="B6" s="17" t="s">
        <v>24</v>
      </c>
      <c r="C6" s="87">
        <v>8.9</v>
      </c>
      <c r="D6" s="92">
        <v>7.2</v>
      </c>
    </row>
    <row r="7" spans="2:8" ht="17.25" customHeight="1" x14ac:dyDescent="0.25">
      <c r="B7" s="17" t="s">
        <v>25</v>
      </c>
      <c r="C7" s="87">
        <v>-0.09</v>
      </c>
      <c r="D7" s="92">
        <v>0.3</v>
      </c>
    </row>
    <row r="8" spans="2:8" ht="17.25" customHeight="1" x14ac:dyDescent="0.25">
      <c r="B8" s="17" t="s">
        <v>26</v>
      </c>
      <c r="C8" s="88">
        <v>4.8121896284402756E-2</v>
      </c>
      <c r="D8" s="92">
        <v>6.4</v>
      </c>
    </row>
    <row r="9" spans="2:8" ht="17.25" customHeight="1" x14ac:dyDescent="0.25">
      <c r="B9" s="18" t="s">
        <v>27</v>
      </c>
      <c r="C9" s="88">
        <v>0</v>
      </c>
      <c r="D9" s="93">
        <v>26.6</v>
      </c>
    </row>
    <row r="10" spans="2:8" x14ac:dyDescent="0.25">
      <c r="B10" s="18" t="s">
        <v>42</v>
      </c>
      <c r="C10" s="114">
        <v>75.63</v>
      </c>
      <c r="D10" s="115"/>
    </row>
    <row r="11" spans="2:8" x14ac:dyDescent="0.25">
      <c r="B11" s="18" t="s">
        <v>43</v>
      </c>
      <c r="C11" s="114"/>
      <c r="D11" s="115"/>
    </row>
    <row r="12" spans="2:8" ht="17.25" customHeight="1" x14ac:dyDescent="0.25">
      <c r="B12" s="19" t="s">
        <v>28</v>
      </c>
      <c r="C12" s="116">
        <v>71.650000000000006</v>
      </c>
      <c r="D12" s="93">
        <v>73.28</v>
      </c>
      <c r="G12" s="28"/>
      <c r="H12" s="28"/>
    </row>
    <row r="13" spans="2:8" ht="17.25" customHeight="1" x14ac:dyDescent="0.25">
      <c r="B13" s="19" t="s">
        <v>29</v>
      </c>
      <c r="C13" s="116">
        <v>79.180000000000007</v>
      </c>
      <c r="D13" s="93">
        <v>80.099999999999994</v>
      </c>
      <c r="G13" s="28"/>
      <c r="H13" s="28"/>
    </row>
    <row r="14" spans="2:8" x14ac:dyDescent="0.25">
      <c r="B14" s="18" t="s">
        <v>44</v>
      </c>
      <c r="C14" s="116"/>
      <c r="D14" s="115"/>
      <c r="G14" s="29"/>
      <c r="H14" s="29"/>
    </row>
    <row r="15" spans="2:8" x14ac:dyDescent="0.25">
      <c r="B15" s="18" t="s">
        <v>45</v>
      </c>
      <c r="C15" s="116">
        <v>23.971</v>
      </c>
      <c r="D15" s="115"/>
      <c r="G15" s="29"/>
      <c r="H15" s="29"/>
    </row>
    <row r="16" spans="2:8" ht="17.25" customHeight="1" x14ac:dyDescent="0.25">
      <c r="B16" s="19" t="s">
        <v>28</v>
      </c>
      <c r="C16" s="116">
        <v>19.73</v>
      </c>
      <c r="D16" s="93">
        <v>20.100000000000001</v>
      </c>
      <c r="G16" s="29"/>
      <c r="H16" s="29"/>
    </row>
    <row r="17" spans="2:8" ht="17.25" customHeight="1" thickBot="1" x14ac:dyDescent="0.3">
      <c r="B17" s="20" t="s">
        <v>29</v>
      </c>
      <c r="C17" s="117">
        <v>23.4</v>
      </c>
      <c r="D17" s="94">
        <v>23.3</v>
      </c>
      <c r="G17" s="28"/>
      <c r="H17" s="28"/>
    </row>
    <row r="18" spans="2:8" s="22" customFormat="1" ht="21" x14ac:dyDescent="0.2">
      <c r="G18" s="28"/>
      <c r="H18" s="28"/>
    </row>
    <row r="19" spans="2:8" x14ac:dyDescent="0.25">
      <c r="B19" s="21" t="s">
        <v>49</v>
      </c>
      <c r="G19" s="29"/>
      <c r="H19" s="29"/>
    </row>
    <row r="20" spans="2:8" x14ac:dyDescent="0.25">
      <c r="B20" s="21" t="s">
        <v>334</v>
      </c>
      <c r="G20" s="29"/>
      <c r="H20" s="29"/>
    </row>
  </sheetData>
  <mergeCells count="3">
    <mergeCell ref="C10:C11"/>
    <mergeCell ref="D10:D11"/>
    <mergeCell ref="D14:D1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7" sqref="E7"/>
    </sheetView>
  </sheetViews>
  <sheetFormatPr defaultRowHeight="13.8" x14ac:dyDescent="0.25"/>
  <cols>
    <col min="1" max="1" width="31" customWidth="1"/>
  </cols>
  <sheetData>
    <row r="1" spans="1:5" x14ac:dyDescent="0.25">
      <c r="A1" t="s">
        <v>189</v>
      </c>
      <c r="B1">
        <v>22991</v>
      </c>
      <c r="C1">
        <v>24380</v>
      </c>
      <c r="D1">
        <v>47371</v>
      </c>
      <c r="E1">
        <v>16096</v>
      </c>
    </row>
    <row r="2" spans="1:5" x14ac:dyDescent="0.25">
      <c r="A2" t="s">
        <v>201</v>
      </c>
      <c r="B2" s="84">
        <v>3171</v>
      </c>
      <c r="C2" s="84">
        <v>3650</v>
      </c>
      <c r="D2" s="84">
        <v>6821</v>
      </c>
      <c r="E2" s="84">
        <v>2654</v>
      </c>
    </row>
    <row r="3" spans="1:5" x14ac:dyDescent="0.25">
      <c r="A3" t="s">
        <v>224</v>
      </c>
      <c r="B3">
        <v>933</v>
      </c>
      <c r="C3">
        <v>1081</v>
      </c>
      <c r="D3">
        <v>2014</v>
      </c>
      <c r="E3">
        <v>720</v>
      </c>
    </row>
    <row r="4" spans="1:5" x14ac:dyDescent="0.25">
      <c r="A4" t="s">
        <v>225</v>
      </c>
      <c r="B4">
        <v>2197</v>
      </c>
      <c r="C4">
        <v>2330</v>
      </c>
      <c r="D4">
        <v>4527</v>
      </c>
      <c r="E4">
        <v>1538</v>
      </c>
    </row>
    <row r="5" spans="1:5" x14ac:dyDescent="0.25">
      <c r="A5" t="s">
        <v>226</v>
      </c>
      <c r="B5">
        <v>2768</v>
      </c>
      <c r="C5">
        <v>3240</v>
      </c>
      <c r="D5">
        <v>6008</v>
      </c>
      <c r="E5">
        <v>3101</v>
      </c>
    </row>
    <row r="6" spans="1:5" x14ac:dyDescent="0.25">
      <c r="A6" t="s">
        <v>210</v>
      </c>
      <c r="B6">
        <v>2977</v>
      </c>
      <c r="C6">
        <v>3109</v>
      </c>
      <c r="D6">
        <v>6086</v>
      </c>
      <c r="E6">
        <v>1996</v>
      </c>
    </row>
    <row r="7" spans="1:5" x14ac:dyDescent="0.25">
      <c r="B7">
        <f>SUM(B1:B6)</f>
        <v>35037</v>
      </c>
      <c r="C7">
        <f>SUM(C1:C6)</f>
        <v>37790</v>
      </c>
      <c r="D7">
        <f>SUM(D1:D6)</f>
        <v>72827</v>
      </c>
      <c r="E7">
        <f>SUM(E1:E6)</f>
        <v>26105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workbookViewId="0">
      <selection activeCell="E3" sqref="E3"/>
    </sheetView>
  </sheetViews>
  <sheetFormatPr defaultRowHeight="13.8" x14ac:dyDescent="0.25"/>
  <cols>
    <col min="1" max="1" width="22.3984375" customWidth="1"/>
  </cols>
  <sheetData>
    <row r="1" spans="1:5" x14ac:dyDescent="0.25">
      <c r="A1" t="s">
        <v>190</v>
      </c>
      <c r="B1">
        <v>30281</v>
      </c>
      <c r="C1">
        <v>30825</v>
      </c>
      <c r="D1">
        <v>61106</v>
      </c>
      <c r="E1">
        <v>22525</v>
      </c>
    </row>
    <row r="2" spans="1:5" x14ac:dyDescent="0.25">
      <c r="A2" t="s">
        <v>223</v>
      </c>
      <c r="B2">
        <v>3218</v>
      </c>
      <c r="C2">
        <v>3454</v>
      </c>
      <c r="D2">
        <v>6672</v>
      </c>
      <c r="E2">
        <v>3250</v>
      </c>
    </row>
    <row r="3" spans="1:5" x14ac:dyDescent="0.25">
      <c r="B3">
        <f>SUM(B1:B2)</f>
        <v>33499</v>
      </c>
      <c r="C3">
        <f t="shared" ref="C3:E3" si="0">SUM(C1:C2)</f>
        <v>34279</v>
      </c>
      <c r="D3">
        <f t="shared" si="0"/>
        <v>67778</v>
      </c>
      <c r="E3">
        <f t="shared" si="0"/>
        <v>25775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workbookViewId="0">
      <selection activeCell="E8" sqref="E8"/>
    </sheetView>
  </sheetViews>
  <sheetFormatPr defaultRowHeight="13.8" x14ac:dyDescent="0.25"/>
  <cols>
    <col min="1" max="1" width="31.296875" customWidth="1"/>
  </cols>
  <sheetData>
    <row r="1" spans="1:5" x14ac:dyDescent="0.25">
      <c r="A1" t="s">
        <v>191</v>
      </c>
      <c r="B1">
        <v>29445</v>
      </c>
      <c r="C1">
        <v>30924</v>
      </c>
      <c r="D1">
        <v>60369</v>
      </c>
      <c r="E1">
        <v>18990</v>
      </c>
    </row>
    <row r="2" spans="1:5" x14ac:dyDescent="0.25">
      <c r="A2" t="s">
        <v>204</v>
      </c>
      <c r="B2">
        <v>2735</v>
      </c>
      <c r="C2">
        <v>2918</v>
      </c>
      <c r="D2">
        <v>5653</v>
      </c>
      <c r="E2">
        <v>1866</v>
      </c>
    </row>
    <row r="3" spans="1:5" x14ac:dyDescent="0.25">
      <c r="A3" t="s">
        <v>206</v>
      </c>
      <c r="B3">
        <v>2683</v>
      </c>
      <c r="C3">
        <v>2929</v>
      </c>
      <c r="D3">
        <v>5612</v>
      </c>
      <c r="E3">
        <v>1953</v>
      </c>
    </row>
    <row r="4" spans="1:5" x14ac:dyDescent="0.25">
      <c r="A4" t="s">
        <v>219</v>
      </c>
      <c r="B4">
        <v>879</v>
      </c>
      <c r="C4">
        <v>930</v>
      </c>
      <c r="D4">
        <v>1809</v>
      </c>
      <c r="E4">
        <v>594</v>
      </c>
    </row>
    <row r="5" spans="1:5" x14ac:dyDescent="0.25">
      <c r="A5" t="s">
        <v>220</v>
      </c>
      <c r="B5">
        <v>620</v>
      </c>
      <c r="C5">
        <v>636</v>
      </c>
      <c r="D5">
        <v>1256</v>
      </c>
      <c r="E5">
        <v>436</v>
      </c>
    </row>
    <row r="6" spans="1:5" x14ac:dyDescent="0.25">
      <c r="A6" t="s">
        <v>221</v>
      </c>
      <c r="B6">
        <v>979</v>
      </c>
      <c r="C6">
        <v>1036</v>
      </c>
      <c r="D6">
        <v>2015</v>
      </c>
      <c r="E6">
        <v>640</v>
      </c>
    </row>
    <row r="7" spans="1:5" x14ac:dyDescent="0.25">
      <c r="A7" t="s">
        <v>222</v>
      </c>
      <c r="B7">
        <v>773</v>
      </c>
      <c r="C7">
        <v>828</v>
      </c>
      <c r="D7">
        <v>1601</v>
      </c>
      <c r="E7">
        <v>823</v>
      </c>
    </row>
    <row r="8" spans="1:5" x14ac:dyDescent="0.25">
      <c r="B8">
        <f>SUM(B1:B7)</f>
        <v>38114</v>
      </c>
      <c r="C8">
        <f t="shared" ref="C8:E8" si="0">SUM(C1:C7)</f>
        <v>40201</v>
      </c>
      <c r="D8">
        <f t="shared" si="0"/>
        <v>78315</v>
      </c>
      <c r="E8">
        <f t="shared" si="0"/>
        <v>25302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workbookViewId="0">
      <selection activeCell="E5" sqref="E5"/>
    </sheetView>
  </sheetViews>
  <sheetFormatPr defaultRowHeight="13.8" x14ac:dyDescent="0.25"/>
  <cols>
    <col min="1" max="1" width="26.69921875" customWidth="1"/>
  </cols>
  <sheetData>
    <row r="1" spans="1:5" x14ac:dyDescent="0.25">
      <c r="A1" t="s">
        <v>192</v>
      </c>
      <c r="B1">
        <v>19552</v>
      </c>
      <c r="C1">
        <v>21314</v>
      </c>
      <c r="D1">
        <v>40866</v>
      </c>
      <c r="E1">
        <v>14184</v>
      </c>
    </row>
    <row r="2" spans="1:5" x14ac:dyDescent="0.25">
      <c r="A2" t="s">
        <v>207</v>
      </c>
      <c r="B2" s="84">
        <v>3982</v>
      </c>
      <c r="C2" s="84">
        <v>4307</v>
      </c>
      <c r="D2" s="84">
        <v>8289</v>
      </c>
      <c r="E2" s="84">
        <v>2740</v>
      </c>
    </row>
    <row r="3" spans="1:5" x14ac:dyDescent="0.25">
      <c r="A3" t="s">
        <v>209</v>
      </c>
      <c r="B3" s="84">
        <v>3288</v>
      </c>
      <c r="C3" s="84">
        <v>3684</v>
      </c>
      <c r="D3" s="84">
        <v>6972</v>
      </c>
      <c r="E3" s="84">
        <v>2534</v>
      </c>
    </row>
    <row r="4" spans="1:5" x14ac:dyDescent="0.25">
      <c r="A4" t="s">
        <v>218</v>
      </c>
      <c r="B4" s="84">
        <v>2851</v>
      </c>
      <c r="C4" s="84">
        <v>3202</v>
      </c>
      <c r="D4" s="84">
        <v>6053</v>
      </c>
      <c r="E4" s="84">
        <v>2479</v>
      </c>
    </row>
    <row r="5" spans="1:5" x14ac:dyDescent="0.25">
      <c r="B5">
        <f>SUM(B1:B4)</f>
        <v>29673</v>
      </c>
      <c r="C5">
        <f>SUM(C1:C4)</f>
        <v>32507</v>
      </c>
      <c r="D5">
        <f>SUM(D1:D4)</f>
        <v>62180</v>
      </c>
      <c r="E5">
        <f>SUM(E1:E4)</f>
        <v>21937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>
      <selection activeCell="E4" sqref="E4"/>
    </sheetView>
  </sheetViews>
  <sheetFormatPr defaultRowHeight="13.8" x14ac:dyDescent="0.25"/>
  <cols>
    <col min="1" max="1" width="30.296875" customWidth="1"/>
  </cols>
  <sheetData>
    <row r="1" spans="1:5" x14ac:dyDescent="0.25">
      <c r="A1" t="s">
        <v>193</v>
      </c>
      <c r="B1">
        <v>19693</v>
      </c>
      <c r="C1">
        <v>20865</v>
      </c>
      <c r="D1">
        <v>40558</v>
      </c>
      <c r="E1">
        <v>13405</v>
      </c>
    </row>
    <row r="2" spans="1:5" x14ac:dyDescent="0.25">
      <c r="A2" t="s">
        <v>216</v>
      </c>
      <c r="B2">
        <v>1206</v>
      </c>
      <c r="C2">
        <v>1228</v>
      </c>
      <c r="D2">
        <v>2434</v>
      </c>
      <c r="E2">
        <v>919</v>
      </c>
    </row>
    <row r="3" spans="1:5" x14ac:dyDescent="0.25">
      <c r="A3" t="s">
        <v>217</v>
      </c>
      <c r="B3">
        <v>1542</v>
      </c>
      <c r="C3">
        <v>1658</v>
      </c>
      <c r="D3">
        <v>3200</v>
      </c>
      <c r="E3">
        <v>1306</v>
      </c>
    </row>
    <row r="4" spans="1:5" x14ac:dyDescent="0.25">
      <c r="B4">
        <f>SUM(B1:B3)</f>
        <v>22441</v>
      </c>
      <c r="C4">
        <f t="shared" ref="C4:E4" si="0">SUM(C1:C3)</f>
        <v>23751</v>
      </c>
      <c r="D4">
        <f t="shared" si="0"/>
        <v>46192</v>
      </c>
      <c r="E4">
        <f t="shared" si="0"/>
        <v>15630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workbookViewId="0">
      <selection sqref="A1:E4"/>
    </sheetView>
  </sheetViews>
  <sheetFormatPr defaultRowHeight="13.8" x14ac:dyDescent="0.25"/>
  <cols>
    <col min="1" max="1" width="30.59765625" customWidth="1"/>
  </cols>
  <sheetData>
    <row r="1" spans="1:5" x14ac:dyDescent="0.25">
      <c r="A1" t="s">
        <v>194</v>
      </c>
      <c r="B1">
        <v>54927</v>
      </c>
      <c r="C1">
        <v>56590</v>
      </c>
      <c r="D1">
        <v>111517</v>
      </c>
      <c r="E1">
        <v>34106</v>
      </c>
    </row>
    <row r="2" spans="1:5" x14ac:dyDescent="0.25">
      <c r="A2" t="s">
        <v>215</v>
      </c>
      <c r="B2">
        <v>1615</v>
      </c>
      <c r="C2">
        <v>1861</v>
      </c>
      <c r="D2">
        <v>3476</v>
      </c>
      <c r="E2">
        <v>1201</v>
      </c>
    </row>
    <row r="3" spans="1:5" x14ac:dyDescent="0.25">
      <c r="A3" t="s">
        <v>230</v>
      </c>
      <c r="B3">
        <v>6146</v>
      </c>
      <c r="C3">
        <v>6807</v>
      </c>
      <c r="D3">
        <v>12953</v>
      </c>
      <c r="E3">
        <v>4971</v>
      </c>
    </row>
    <row r="4" spans="1:5" x14ac:dyDescent="0.25">
      <c r="B4">
        <f>SUM(B1:B3)</f>
        <v>62688</v>
      </c>
      <c r="C4">
        <f t="shared" ref="C4:E4" si="0">SUM(C1:C3)</f>
        <v>65258</v>
      </c>
      <c r="D4">
        <f t="shared" si="0"/>
        <v>127946</v>
      </c>
      <c r="E4">
        <f t="shared" si="0"/>
        <v>40278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workbookViewId="0">
      <selection activeCell="E3" sqref="E3"/>
    </sheetView>
  </sheetViews>
  <sheetFormatPr defaultRowHeight="13.8" x14ac:dyDescent="0.25"/>
  <cols>
    <col min="1" max="1" width="26.3984375" customWidth="1"/>
  </cols>
  <sheetData>
    <row r="1" spans="1:5" x14ac:dyDescent="0.25">
      <c r="A1" t="s">
        <v>195</v>
      </c>
      <c r="B1">
        <v>19562</v>
      </c>
      <c r="C1">
        <v>21161</v>
      </c>
      <c r="D1">
        <v>40723</v>
      </c>
      <c r="E1">
        <v>13976</v>
      </c>
    </row>
    <row r="2" spans="1:5" x14ac:dyDescent="0.25">
      <c r="A2" t="s">
        <v>214</v>
      </c>
      <c r="B2">
        <v>6469</v>
      </c>
      <c r="C2">
        <v>7277</v>
      </c>
      <c r="D2">
        <v>13746</v>
      </c>
      <c r="E2">
        <v>6466</v>
      </c>
    </row>
    <row r="3" spans="1:5" x14ac:dyDescent="0.25">
      <c r="B3">
        <f>SUM(B1:B2)</f>
        <v>26031</v>
      </c>
      <c r="C3">
        <f t="shared" ref="C3:E3" si="0">SUM(C1:C2)</f>
        <v>28438</v>
      </c>
      <c r="D3">
        <f t="shared" si="0"/>
        <v>54469</v>
      </c>
      <c r="E3">
        <f t="shared" si="0"/>
        <v>20442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9"/>
  <sheetViews>
    <sheetView workbookViewId="0">
      <selection activeCell="E9" sqref="E9"/>
    </sheetView>
  </sheetViews>
  <sheetFormatPr defaultRowHeight="13.8" x14ac:dyDescent="0.25"/>
  <cols>
    <col min="1" max="1" width="35" customWidth="1"/>
  </cols>
  <sheetData>
    <row r="1" spans="1:5" x14ac:dyDescent="0.25">
      <c r="A1" t="s">
        <v>196</v>
      </c>
      <c r="B1">
        <v>32055</v>
      </c>
      <c r="C1">
        <v>33776</v>
      </c>
      <c r="D1">
        <v>65831</v>
      </c>
      <c r="E1">
        <v>19878</v>
      </c>
    </row>
    <row r="2" spans="1:5" x14ac:dyDescent="0.25">
      <c r="A2" t="s">
        <v>198</v>
      </c>
      <c r="B2">
        <v>7724</v>
      </c>
      <c r="C2">
        <v>8055</v>
      </c>
      <c r="D2">
        <v>15779</v>
      </c>
      <c r="E2">
        <v>5388</v>
      </c>
    </row>
    <row r="3" spans="1:5" x14ac:dyDescent="0.25">
      <c r="A3" t="s">
        <v>199</v>
      </c>
      <c r="B3">
        <v>3555</v>
      </c>
      <c r="C3">
        <v>3789</v>
      </c>
      <c r="D3">
        <v>7344</v>
      </c>
      <c r="E3">
        <v>1867</v>
      </c>
    </row>
    <row r="4" spans="1:5" x14ac:dyDescent="0.25">
      <c r="A4" t="s">
        <v>200</v>
      </c>
      <c r="B4">
        <v>4401</v>
      </c>
      <c r="C4">
        <v>4582</v>
      </c>
      <c r="D4">
        <v>8983</v>
      </c>
      <c r="E4">
        <v>2766</v>
      </c>
    </row>
    <row r="5" spans="1:5" x14ac:dyDescent="0.25">
      <c r="A5" t="s">
        <v>205</v>
      </c>
      <c r="B5">
        <v>3711</v>
      </c>
      <c r="C5">
        <v>3964</v>
      </c>
      <c r="D5">
        <v>7675</v>
      </c>
      <c r="E5">
        <v>1957</v>
      </c>
    </row>
    <row r="6" spans="1:5" x14ac:dyDescent="0.25">
      <c r="A6" t="s">
        <v>208</v>
      </c>
      <c r="B6">
        <v>2710</v>
      </c>
      <c r="C6">
        <v>2706</v>
      </c>
      <c r="D6">
        <v>5416</v>
      </c>
      <c r="E6">
        <v>1718</v>
      </c>
    </row>
    <row r="7" spans="1:5" x14ac:dyDescent="0.25">
      <c r="A7" t="s">
        <v>212</v>
      </c>
      <c r="B7">
        <v>3821</v>
      </c>
      <c r="C7">
        <v>4195</v>
      </c>
      <c r="D7">
        <v>8016</v>
      </c>
      <c r="E7">
        <v>3568</v>
      </c>
    </row>
    <row r="8" spans="1:5" x14ac:dyDescent="0.25">
      <c r="A8" t="s">
        <v>213</v>
      </c>
      <c r="B8">
        <v>1379</v>
      </c>
      <c r="C8">
        <v>1567</v>
      </c>
      <c r="D8">
        <v>2946</v>
      </c>
      <c r="E8">
        <v>1000</v>
      </c>
    </row>
    <row r="9" spans="1:5" x14ac:dyDescent="0.25">
      <c r="B9">
        <f>SUM(B1:B8)</f>
        <v>59356</v>
      </c>
      <c r="C9">
        <f t="shared" ref="C9:E9" si="0">SUM(C1:C8)</f>
        <v>62634</v>
      </c>
      <c r="D9">
        <f t="shared" si="0"/>
        <v>121990</v>
      </c>
      <c r="E9">
        <f t="shared" si="0"/>
        <v>38142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workbookViewId="0">
      <selection activeCell="E3" sqref="E3"/>
    </sheetView>
  </sheetViews>
  <sheetFormatPr defaultRowHeight="13.8" x14ac:dyDescent="0.25"/>
  <cols>
    <col min="1" max="1" width="21" customWidth="1"/>
  </cols>
  <sheetData>
    <row r="1" spans="1:5" x14ac:dyDescent="0.25">
      <c r="A1" t="s">
        <v>197</v>
      </c>
      <c r="B1">
        <v>22838</v>
      </c>
      <c r="C1">
        <v>23645</v>
      </c>
      <c r="D1">
        <v>46483</v>
      </c>
      <c r="E1">
        <v>15545</v>
      </c>
    </row>
    <row r="2" spans="1:5" x14ac:dyDescent="0.25">
      <c r="A2" t="s">
        <v>211</v>
      </c>
      <c r="B2">
        <v>1305</v>
      </c>
      <c r="C2">
        <v>1491</v>
      </c>
      <c r="D2">
        <v>2796</v>
      </c>
      <c r="E2">
        <v>1057</v>
      </c>
    </row>
    <row r="3" spans="1:5" x14ac:dyDescent="0.25">
      <c r="B3">
        <f>SUM(B1:B2)</f>
        <v>24143</v>
      </c>
      <c r="C3">
        <f t="shared" ref="C3:E3" si="0">SUM(C1:C2)</f>
        <v>25136</v>
      </c>
      <c r="D3">
        <f t="shared" si="0"/>
        <v>49279</v>
      </c>
      <c r="E3">
        <f t="shared" si="0"/>
        <v>16602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2350-E852-4A7A-B062-DB3671BB9BBB}">
  <dimension ref="A1:O71"/>
  <sheetViews>
    <sheetView workbookViewId="0">
      <selection activeCell="N48" sqref="N48"/>
    </sheetView>
  </sheetViews>
  <sheetFormatPr defaultRowHeight="13.8" x14ac:dyDescent="0.25"/>
  <cols>
    <col min="1" max="1" width="16.296875" customWidth="1"/>
  </cols>
  <sheetData>
    <row r="1" spans="1:15" x14ac:dyDescent="0.25">
      <c r="A1" t="s">
        <v>315</v>
      </c>
    </row>
    <row r="3" spans="1:15" x14ac:dyDescent="0.25">
      <c r="A3" t="s">
        <v>278</v>
      </c>
    </row>
    <row r="5" spans="1:15" x14ac:dyDescent="0.25">
      <c r="A5" t="s">
        <v>52</v>
      </c>
      <c r="B5" t="s">
        <v>28</v>
      </c>
      <c r="C5" t="s">
        <v>29</v>
      </c>
      <c r="D5" t="s">
        <v>53</v>
      </c>
    </row>
    <row r="6" spans="1:15" x14ac:dyDescent="0.25">
      <c r="A6" t="s">
        <v>54</v>
      </c>
      <c r="B6" t="s">
        <v>316</v>
      </c>
      <c r="C6" t="s">
        <v>317</v>
      </c>
      <c r="D6" t="s">
        <v>318</v>
      </c>
    </row>
    <row r="7" spans="1:15" x14ac:dyDescent="0.25">
      <c r="A7" t="s">
        <v>58</v>
      </c>
    </row>
    <row r="8" spans="1:15" x14ac:dyDescent="0.25">
      <c r="A8" t="s">
        <v>59</v>
      </c>
      <c r="B8" t="s">
        <v>319</v>
      </c>
      <c r="C8" t="s">
        <v>320</v>
      </c>
      <c r="D8" t="s">
        <v>321</v>
      </c>
    </row>
    <row r="9" spans="1:15" x14ac:dyDescent="0.25">
      <c r="A9" t="s">
        <v>63</v>
      </c>
      <c r="B9" t="s">
        <v>322</v>
      </c>
      <c r="C9" t="s">
        <v>323</v>
      </c>
      <c r="D9" t="s">
        <v>324</v>
      </c>
    </row>
    <row r="10" spans="1:15" x14ac:dyDescent="0.25">
      <c r="A10" t="s">
        <v>67</v>
      </c>
      <c r="B10" t="s">
        <v>325</v>
      </c>
      <c r="C10" t="s">
        <v>326</v>
      </c>
      <c r="D10" t="s">
        <v>327</v>
      </c>
    </row>
    <row r="11" spans="1:15" x14ac:dyDescent="0.25">
      <c r="A11" t="s">
        <v>71</v>
      </c>
      <c r="B11" t="s">
        <v>328</v>
      </c>
      <c r="C11" t="s">
        <v>329</v>
      </c>
      <c r="D11" t="s">
        <v>330</v>
      </c>
    </row>
    <row r="13" spans="1:15" x14ac:dyDescent="0.25">
      <c r="A13" t="s">
        <v>75</v>
      </c>
    </row>
    <row r="15" spans="1:15" x14ac:dyDescent="0.25">
      <c r="A15" t="s">
        <v>76</v>
      </c>
      <c r="B15" t="s">
        <v>28</v>
      </c>
      <c r="C15" t="s">
        <v>29</v>
      </c>
      <c r="D15" t="s">
        <v>53</v>
      </c>
      <c r="E15" t="s">
        <v>76</v>
      </c>
      <c r="F15" t="s">
        <v>28</v>
      </c>
      <c r="G15" t="s">
        <v>29</v>
      </c>
      <c r="H15" t="s">
        <v>53</v>
      </c>
      <c r="J15" t="s">
        <v>232</v>
      </c>
      <c r="K15" t="s">
        <v>28</v>
      </c>
      <c r="L15" t="s">
        <v>233</v>
      </c>
      <c r="M15" t="s">
        <v>53</v>
      </c>
      <c r="N15" t="s">
        <v>234</v>
      </c>
      <c r="O15" t="s">
        <v>235</v>
      </c>
    </row>
    <row r="16" spans="1:15" x14ac:dyDescent="0.25">
      <c r="A16" t="s">
        <v>77</v>
      </c>
      <c r="B16" s="84">
        <v>288290</v>
      </c>
      <c r="C16" s="84">
        <v>273156</v>
      </c>
      <c r="D16" s="84">
        <v>561446</v>
      </c>
      <c r="E16" t="s">
        <v>78</v>
      </c>
      <c r="F16" s="84">
        <v>318756</v>
      </c>
      <c r="G16" s="84">
        <v>300572</v>
      </c>
      <c r="H16" s="84">
        <v>619328</v>
      </c>
      <c r="J16" t="s">
        <v>77</v>
      </c>
      <c r="K16">
        <v>3237</v>
      </c>
      <c r="L16">
        <v>3186</v>
      </c>
      <c r="M16">
        <f>SUM(K16:L16)</f>
        <v>6423</v>
      </c>
      <c r="N16">
        <v>-2.782200253647213</v>
      </c>
      <c r="O16">
        <v>2.6355198290422512</v>
      </c>
    </row>
    <row r="17" spans="1:15" x14ac:dyDescent="0.25">
      <c r="A17" t="s">
        <v>79</v>
      </c>
      <c r="B17" s="84">
        <v>336965</v>
      </c>
      <c r="C17" s="84">
        <v>317190</v>
      </c>
      <c r="D17" s="84">
        <v>654155</v>
      </c>
      <c r="E17" t="s">
        <v>80</v>
      </c>
      <c r="F17" s="84">
        <v>340324</v>
      </c>
      <c r="G17" s="84">
        <v>321915</v>
      </c>
      <c r="H17" s="84">
        <v>662239</v>
      </c>
      <c r="J17" t="s">
        <v>251</v>
      </c>
      <c r="K17" s="84">
        <f>F16+B17+F17+B18</f>
        <v>1349186</v>
      </c>
      <c r="L17" s="84">
        <f>G16+C17+G17+C18</f>
        <v>1275107</v>
      </c>
      <c r="M17">
        <f>SUM(K17:L17)</f>
        <v>2624293</v>
      </c>
      <c r="N17">
        <v>-2.9616207891430482</v>
      </c>
      <c r="O17">
        <v>2.8176588575001449</v>
      </c>
    </row>
    <row r="18" spans="1:15" x14ac:dyDescent="0.25">
      <c r="A18" t="s">
        <v>81</v>
      </c>
      <c r="B18" s="84">
        <v>353141</v>
      </c>
      <c r="C18" s="84">
        <v>335430</v>
      </c>
      <c r="D18" s="84">
        <v>688571</v>
      </c>
      <c r="E18" t="s">
        <v>82</v>
      </c>
      <c r="F18" s="84">
        <v>374839</v>
      </c>
      <c r="G18" s="84">
        <v>354139</v>
      </c>
      <c r="H18" s="84">
        <v>728978</v>
      </c>
      <c r="J18" t="s">
        <v>236</v>
      </c>
      <c r="K18" s="84">
        <f>F18+B19+F19+B20+F20</f>
        <v>1957706</v>
      </c>
      <c r="L18" s="84">
        <f>G18+C19+G19+C20+G20</f>
        <v>1850237</v>
      </c>
      <c r="M18">
        <f t="shared" ref="M18:M37" si="0">SUM(K18:L18)</f>
        <v>3807943</v>
      </c>
      <c r="N18">
        <v>-3.345401078177948</v>
      </c>
      <c r="O18">
        <v>3.1798093981847559</v>
      </c>
    </row>
    <row r="19" spans="1:15" x14ac:dyDescent="0.25">
      <c r="A19" t="s">
        <v>83</v>
      </c>
      <c r="B19" s="84">
        <v>383357</v>
      </c>
      <c r="C19" s="84">
        <v>361656</v>
      </c>
      <c r="D19" s="84">
        <v>745013</v>
      </c>
      <c r="E19" t="s">
        <v>84</v>
      </c>
      <c r="F19" s="84">
        <v>410046</v>
      </c>
      <c r="G19" s="84">
        <v>387796</v>
      </c>
      <c r="H19" s="84">
        <v>797842</v>
      </c>
      <c r="J19" t="s">
        <v>237</v>
      </c>
      <c r="K19" s="84">
        <f>B21+F21+B22+F22+B23</f>
        <v>2032173</v>
      </c>
      <c r="L19" s="84">
        <f>C21+G21+C22+G22+C23</f>
        <v>1921324</v>
      </c>
      <c r="M19">
        <f t="shared" si="0"/>
        <v>3953497</v>
      </c>
      <c r="N19">
        <v>-3.6453808667737517</v>
      </c>
      <c r="O19">
        <v>3.4339293924641012</v>
      </c>
    </row>
    <row r="20" spans="1:15" x14ac:dyDescent="0.25">
      <c r="A20" t="s">
        <v>85</v>
      </c>
      <c r="B20" s="84">
        <v>401810</v>
      </c>
      <c r="C20" s="84">
        <v>379397</v>
      </c>
      <c r="D20" s="84">
        <v>781207</v>
      </c>
      <c r="E20" t="s">
        <v>86</v>
      </c>
      <c r="F20" s="84">
        <v>387654</v>
      </c>
      <c r="G20" s="84">
        <v>367249</v>
      </c>
      <c r="H20" s="84">
        <v>754903</v>
      </c>
      <c r="J20" t="s">
        <v>238</v>
      </c>
      <c r="K20" s="84">
        <f>F23+B24+F24+B25+F25</f>
        <v>2062951</v>
      </c>
      <c r="L20" s="84">
        <f>G23+C24+G24+C25+G25</f>
        <v>1962206</v>
      </c>
      <c r="M20">
        <f t="shared" si="0"/>
        <v>4025157</v>
      </c>
      <c r="N20">
        <v>-3.6263514160393449</v>
      </c>
      <c r="O20">
        <v>3.4622962755464468</v>
      </c>
    </row>
    <row r="21" spans="1:15" x14ac:dyDescent="0.25">
      <c r="A21" t="s">
        <v>87</v>
      </c>
      <c r="B21" s="84">
        <v>399755</v>
      </c>
      <c r="C21" s="84">
        <v>377274</v>
      </c>
      <c r="D21" s="84">
        <v>777029</v>
      </c>
      <c r="E21" t="s">
        <v>88</v>
      </c>
      <c r="F21" s="84">
        <v>402249</v>
      </c>
      <c r="G21" s="84">
        <v>379923</v>
      </c>
      <c r="H21" s="84">
        <v>782172</v>
      </c>
      <c r="J21" t="s">
        <v>239</v>
      </c>
      <c r="K21" s="84">
        <f>B26+F26+B27+F27+B28</f>
        <v>2358498</v>
      </c>
      <c r="L21" s="84">
        <f>C26+G26+C27+G27+C28</f>
        <v>2278818</v>
      </c>
      <c r="M21">
        <f t="shared" si="0"/>
        <v>4637316</v>
      </c>
      <c r="N21">
        <v>-3.9246764697886785</v>
      </c>
      <c r="O21">
        <v>3.9257402279042664</v>
      </c>
    </row>
    <row r="22" spans="1:15" x14ac:dyDescent="0.25">
      <c r="A22" t="s">
        <v>89</v>
      </c>
      <c r="B22" s="84">
        <v>410880</v>
      </c>
      <c r="C22" s="84">
        <v>388633</v>
      </c>
      <c r="D22" s="84">
        <v>799513</v>
      </c>
      <c r="E22" t="s">
        <v>90</v>
      </c>
      <c r="F22" s="84">
        <v>407564</v>
      </c>
      <c r="G22" s="84">
        <v>384760</v>
      </c>
      <c r="H22" s="84">
        <v>792324</v>
      </c>
      <c r="J22" t="s">
        <v>240</v>
      </c>
      <c r="K22" s="84">
        <f>F28+B29+F29+B30+F30</f>
        <v>2405918</v>
      </c>
      <c r="L22" s="84">
        <f>G28+C29+G29+C30+G30</f>
        <v>2340852</v>
      </c>
      <c r="M22">
        <f t="shared" si="0"/>
        <v>4746770</v>
      </c>
      <c r="N22">
        <v>-4.0966506984753979</v>
      </c>
      <c r="O22">
        <v>4.1212353304800979</v>
      </c>
    </row>
    <row r="23" spans="1:15" x14ac:dyDescent="0.25">
      <c r="A23" t="s">
        <v>91</v>
      </c>
      <c r="B23" s="84">
        <v>411725</v>
      </c>
      <c r="C23" s="84">
        <v>390734</v>
      </c>
      <c r="D23" s="84">
        <v>802459</v>
      </c>
      <c r="E23" t="s">
        <v>92</v>
      </c>
      <c r="F23" s="84">
        <v>416408</v>
      </c>
      <c r="G23" s="84">
        <v>395435</v>
      </c>
      <c r="H23" s="84">
        <v>811843</v>
      </c>
      <c r="J23" t="s">
        <v>241</v>
      </c>
      <c r="K23" s="84">
        <f>B31+F31+B32+F32+B33</f>
        <v>2282679</v>
      </c>
      <c r="L23" s="84">
        <f>C31+G31+C32+G32+C33</f>
        <v>2249671</v>
      </c>
      <c r="M23">
        <f t="shared" si="0"/>
        <v>4532350</v>
      </c>
      <c r="N23">
        <v>-3.899500861053097</v>
      </c>
      <c r="O23">
        <v>4.0052856958810104</v>
      </c>
    </row>
    <row r="24" spans="1:15" x14ac:dyDescent="0.25">
      <c r="A24" t="s">
        <v>93</v>
      </c>
      <c r="B24" s="84">
        <v>404846</v>
      </c>
      <c r="C24" s="84">
        <v>383843</v>
      </c>
      <c r="D24" s="84">
        <v>788689</v>
      </c>
      <c r="E24" t="s">
        <v>94</v>
      </c>
      <c r="F24" s="84">
        <v>406179</v>
      </c>
      <c r="G24" s="84">
        <v>386016</v>
      </c>
      <c r="H24" s="84">
        <v>792195</v>
      </c>
      <c r="J24" t="s">
        <v>242</v>
      </c>
      <c r="K24" s="84">
        <f>F33+B34+F34+B35+F35</f>
        <v>2488656</v>
      </c>
      <c r="L24" s="84">
        <f>G33+C34+G34+C35+G35</f>
        <v>2496254</v>
      </c>
      <c r="M24">
        <f t="shared" si="0"/>
        <v>4984910</v>
      </c>
      <c r="N24">
        <v>-3.9064743864775067</v>
      </c>
      <c r="O24">
        <v>4.2149642399980145</v>
      </c>
    </row>
    <row r="25" spans="1:15" x14ac:dyDescent="0.25">
      <c r="A25" t="s">
        <v>95</v>
      </c>
      <c r="B25" s="84">
        <v>407410</v>
      </c>
      <c r="C25" s="84">
        <v>387539</v>
      </c>
      <c r="D25" s="84">
        <v>794949</v>
      </c>
      <c r="E25" t="s">
        <v>96</v>
      </c>
      <c r="F25" s="84">
        <v>428108</v>
      </c>
      <c r="G25" s="84">
        <v>409373</v>
      </c>
      <c r="H25" s="84">
        <v>837481</v>
      </c>
      <c r="J25" t="s">
        <v>243</v>
      </c>
      <c r="K25" s="84">
        <f>B36+F36+B37+F37+B38</f>
        <v>2535759</v>
      </c>
      <c r="L25">
        <f>C36+G36+C37+G37+C38</f>
        <v>2609072</v>
      </c>
      <c r="M25">
        <f t="shared" si="0"/>
        <v>5144831</v>
      </c>
      <c r="N25">
        <v>-3.9486701250624958</v>
      </c>
      <c r="O25">
        <v>4.4179056493829609</v>
      </c>
    </row>
    <row r="26" spans="1:15" x14ac:dyDescent="0.25">
      <c r="A26" t="s">
        <v>97</v>
      </c>
      <c r="B26" s="84">
        <v>428100</v>
      </c>
      <c r="C26" s="84">
        <v>407591</v>
      </c>
      <c r="D26" s="84">
        <v>835691</v>
      </c>
      <c r="E26" t="s">
        <v>98</v>
      </c>
      <c r="F26" s="84">
        <v>449438</v>
      </c>
      <c r="G26" s="84">
        <v>436784</v>
      </c>
      <c r="H26" s="84">
        <v>886222</v>
      </c>
      <c r="J26" t="s">
        <v>244</v>
      </c>
      <c r="K26">
        <f>F38+B39+F39+B40+F40</f>
        <v>2513288</v>
      </c>
      <c r="L26">
        <f>G38+C39+G39+C40+G40</f>
        <v>2684596</v>
      </c>
      <c r="M26">
        <f t="shared" si="0"/>
        <v>5197884</v>
      </c>
      <c r="N26">
        <v>-3.3172705857879552</v>
      </c>
      <c r="O26">
        <v>3.8203099791148825</v>
      </c>
    </row>
    <row r="27" spans="1:15" x14ac:dyDescent="0.25">
      <c r="A27" t="s">
        <v>99</v>
      </c>
      <c r="B27" s="84">
        <v>490461</v>
      </c>
      <c r="C27" s="84">
        <v>472693</v>
      </c>
      <c r="D27" s="84">
        <v>963154</v>
      </c>
      <c r="E27" t="s">
        <v>100</v>
      </c>
      <c r="F27" s="84">
        <v>497807</v>
      </c>
      <c r="G27" s="84">
        <v>482834</v>
      </c>
      <c r="H27" s="84">
        <v>980641</v>
      </c>
      <c r="J27" t="s">
        <v>245</v>
      </c>
      <c r="K27">
        <f>B41+F41+B42+F42+B43</f>
        <v>2403992</v>
      </c>
      <c r="L27">
        <f>C41+G41+C42+G42+C43</f>
        <v>2656467</v>
      </c>
      <c r="M27">
        <f t="shared" si="0"/>
        <v>5060459</v>
      </c>
      <c r="N27">
        <v>-2.6445026753516605</v>
      </c>
      <c r="O27">
        <v>3.1367862921765317</v>
      </c>
    </row>
    <row r="28" spans="1:15" x14ac:dyDescent="0.25">
      <c r="A28" t="s">
        <v>101</v>
      </c>
      <c r="B28" s="84">
        <v>492692</v>
      </c>
      <c r="C28" s="84">
        <v>478916</v>
      </c>
      <c r="D28" s="84">
        <v>971608</v>
      </c>
      <c r="E28" t="s">
        <v>102</v>
      </c>
      <c r="F28" s="84">
        <v>477384</v>
      </c>
      <c r="G28" s="84">
        <v>462048</v>
      </c>
      <c r="H28" s="84">
        <v>939432</v>
      </c>
      <c r="J28" t="s">
        <v>246</v>
      </c>
      <c r="K28">
        <f>F43+B44+F44+B45+F45</f>
        <v>2120401</v>
      </c>
      <c r="L28">
        <f>G43+C44+G44+C45+G45</f>
        <v>2395837</v>
      </c>
      <c r="M28">
        <f t="shared" si="0"/>
        <v>4516238</v>
      </c>
      <c r="N28">
        <v>-1.9609789884133102</v>
      </c>
      <c r="O28">
        <v>2.3938103461114322</v>
      </c>
    </row>
    <row r="29" spans="1:15" x14ac:dyDescent="0.25">
      <c r="A29" t="s">
        <v>103</v>
      </c>
      <c r="B29" s="84">
        <v>479967</v>
      </c>
      <c r="C29" s="84">
        <v>466748</v>
      </c>
      <c r="D29" s="84">
        <v>946715</v>
      </c>
      <c r="E29" t="s">
        <v>104</v>
      </c>
      <c r="F29" s="84">
        <v>487328</v>
      </c>
      <c r="G29" s="84">
        <v>474480</v>
      </c>
      <c r="H29" s="84">
        <v>961808</v>
      </c>
      <c r="J29" t="s">
        <v>247</v>
      </c>
      <c r="K29">
        <f>B46+F46+B47+F47+B48</f>
        <v>1634158</v>
      </c>
      <c r="L29">
        <f>C46+G46+C47+G47+C48</f>
        <v>1904141</v>
      </c>
      <c r="M29">
        <f t="shared" si="0"/>
        <v>3538299</v>
      </c>
      <c r="N29">
        <v>-1.4587669625096182</v>
      </c>
      <c r="O29">
        <v>1.7903049085345313</v>
      </c>
    </row>
    <row r="30" spans="1:15" x14ac:dyDescent="0.25">
      <c r="A30" t="s">
        <v>105</v>
      </c>
      <c r="B30" s="84">
        <v>484343</v>
      </c>
      <c r="C30" s="84">
        <v>471187</v>
      </c>
      <c r="D30" s="84">
        <v>955530</v>
      </c>
      <c r="E30" t="s">
        <v>106</v>
      </c>
      <c r="F30" s="84">
        <v>476896</v>
      </c>
      <c r="G30" s="84">
        <v>466389</v>
      </c>
      <c r="H30" s="84">
        <v>943285</v>
      </c>
      <c r="J30" t="s">
        <v>248</v>
      </c>
      <c r="K30">
        <f>F48+B49+F49+B50+F50</f>
        <v>1253064</v>
      </c>
      <c r="L30">
        <f>G48+C49+G49+C50+G50</f>
        <v>1522091</v>
      </c>
      <c r="M30">
        <f t="shared" si="0"/>
        <v>2775155</v>
      </c>
      <c r="N30">
        <v>-1.3295794491387696</v>
      </c>
      <c r="O30">
        <v>1.7299070866383708</v>
      </c>
    </row>
    <row r="31" spans="1:15" x14ac:dyDescent="0.25">
      <c r="A31" t="s">
        <v>107</v>
      </c>
      <c r="B31" s="84">
        <v>457432</v>
      </c>
      <c r="C31" s="84">
        <v>447178</v>
      </c>
      <c r="D31" s="84">
        <v>904610</v>
      </c>
      <c r="E31" t="s">
        <v>108</v>
      </c>
      <c r="F31" s="84">
        <v>447350</v>
      </c>
      <c r="G31" s="84">
        <v>438088</v>
      </c>
      <c r="H31" s="84">
        <v>885438</v>
      </c>
      <c r="J31" t="s">
        <v>249</v>
      </c>
      <c r="K31">
        <f>B51+F51+B52+F52+B53</f>
        <v>849794</v>
      </c>
      <c r="L31">
        <f>C51+G51+C52+G52+C53</f>
        <v>1069818</v>
      </c>
      <c r="M31">
        <f t="shared" si="0"/>
        <v>1919612</v>
      </c>
      <c r="N31">
        <v>-0.82748561858125402</v>
      </c>
      <c r="O31">
        <v>1.1663516760691064</v>
      </c>
    </row>
    <row r="32" spans="1:15" x14ac:dyDescent="0.25">
      <c r="A32" t="s">
        <v>109</v>
      </c>
      <c r="B32" s="84">
        <v>443513</v>
      </c>
      <c r="C32" s="84">
        <v>438683</v>
      </c>
      <c r="D32" s="84">
        <v>882196</v>
      </c>
      <c r="E32" t="s">
        <v>110</v>
      </c>
      <c r="F32" s="84">
        <v>458528</v>
      </c>
      <c r="G32" s="84">
        <v>453769</v>
      </c>
      <c r="H32" s="84">
        <v>912297</v>
      </c>
      <c r="J32" t="s">
        <v>250</v>
      </c>
      <c r="K32">
        <f t="shared" ref="K32:L36" si="1">F53+B54+F54+B55+F55</f>
        <v>540066</v>
      </c>
      <c r="L32">
        <f t="shared" si="1"/>
        <v>722041</v>
      </c>
      <c r="M32">
        <f t="shared" si="0"/>
        <v>1262107</v>
      </c>
      <c r="N32">
        <v>-0.79072686592038122</v>
      </c>
      <c r="O32">
        <v>1.2819467246296645</v>
      </c>
    </row>
    <row r="33" spans="1:15" x14ac:dyDescent="0.25">
      <c r="A33" t="s">
        <v>111</v>
      </c>
      <c r="B33" s="84">
        <v>475856</v>
      </c>
      <c r="C33" s="84">
        <v>471953</v>
      </c>
      <c r="D33" s="84">
        <v>947809</v>
      </c>
      <c r="E33" t="s">
        <v>112</v>
      </c>
      <c r="F33" s="84">
        <v>477725</v>
      </c>
      <c r="G33" s="84">
        <v>475699</v>
      </c>
      <c r="H33" s="84">
        <v>953424</v>
      </c>
      <c r="J33" t="s">
        <v>252</v>
      </c>
      <c r="K33">
        <f t="shared" si="1"/>
        <v>470027</v>
      </c>
      <c r="L33">
        <f t="shared" si="1"/>
        <v>652936</v>
      </c>
      <c r="M33">
        <f t="shared" si="0"/>
        <v>1122963</v>
      </c>
      <c r="N33">
        <v>-48.466238090341434</v>
      </c>
      <c r="O33">
        <v>51.533761909658558</v>
      </c>
    </row>
    <row r="34" spans="1:15" x14ac:dyDescent="0.25">
      <c r="A34" t="s">
        <v>113</v>
      </c>
      <c r="B34" s="84">
        <v>487940</v>
      </c>
      <c r="C34" s="84">
        <v>488590</v>
      </c>
      <c r="D34" s="84">
        <v>976530</v>
      </c>
      <c r="E34" t="s">
        <v>114</v>
      </c>
      <c r="F34" s="84">
        <v>504394</v>
      </c>
      <c r="G34" s="84">
        <v>506744</v>
      </c>
      <c r="H34" s="84">
        <v>1011138</v>
      </c>
      <c r="J34" t="s">
        <v>253</v>
      </c>
      <c r="K34">
        <f t="shared" si="1"/>
        <v>393890</v>
      </c>
      <c r="L34">
        <f t="shared" si="1"/>
        <v>570856</v>
      </c>
      <c r="M34">
        <f t="shared" si="0"/>
        <v>964746</v>
      </c>
    </row>
    <row r="35" spans="1:15" x14ac:dyDescent="0.25">
      <c r="A35" t="s">
        <v>115</v>
      </c>
      <c r="B35" s="84">
        <v>504213</v>
      </c>
      <c r="C35" s="84">
        <v>507131</v>
      </c>
      <c r="D35" s="84">
        <v>1011344</v>
      </c>
      <c r="E35" t="s">
        <v>116</v>
      </c>
      <c r="F35" s="84">
        <v>514384</v>
      </c>
      <c r="G35" s="84">
        <v>518090</v>
      </c>
      <c r="H35" s="84">
        <v>1032474</v>
      </c>
      <c r="J35" t="s">
        <v>254</v>
      </c>
      <c r="K35">
        <f t="shared" si="1"/>
        <v>321576</v>
      </c>
      <c r="L35">
        <f t="shared" si="1"/>
        <v>484934</v>
      </c>
      <c r="M35">
        <f t="shared" si="0"/>
        <v>806510</v>
      </c>
    </row>
    <row r="36" spans="1:15" x14ac:dyDescent="0.25">
      <c r="A36" t="s">
        <v>117</v>
      </c>
      <c r="B36" s="84">
        <v>513723</v>
      </c>
      <c r="C36" s="84">
        <v>521065</v>
      </c>
      <c r="D36" s="84">
        <v>1034788</v>
      </c>
      <c r="E36" t="s">
        <v>118</v>
      </c>
      <c r="F36" s="84">
        <v>494954</v>
      </c>
      <c r="G36" s="84">
        <v>506364</v>
      </c>
      <c r="H36" s="84">
        <v>1001318</v>
      </c>
      <c r="J36" t="s">
        <v>255</v>
      </c>
      <c r="K36">
        <f t="shared" si="1"/>
        <v>248361</v>
      </c>
      <c r="L36">
        <f t="shared" si="1"/>
        <v>389996</v>
      </c>
      <c r="M36">
        <f t="shared" si="0"/>
        <v>638357</v>
      </c>
    </row>
    <row r="37" spans="1:15" x14ac:dyDescent="0.25">
      <c r="A37" t="s">
        <v>119</v>
      </c>
      <c r="B37" s="84">
        <v>518230</v>
      </c>
      <c r="C37" s="84">
        <v>532860</v>
      </c>
      <c r="D37" s="84">
        <v>1051090</v>
      </c>
      <c r="E37" t="s">
        <v>120</v>
      </c>
      <c r="F37" s="84">
        <v>509887</v>
      </c>
      <c r="G37" s="84">
        <v>528727</v>
      </c>
      <c r="H37" s="84">
        <v>1038614</v>
      </c>
      <c r="J37" t="s">
        <v>256</v>
      </c>
      <c r="K37">
        <f>B66+F66</f>
        <v>8234</v>
      </c>
      <c r="L37">
        <f>C66+G66</f>
        <v>10735</v>
      </c>
      <c r="M37">
        <f t="shared" si="0"/>
        <v>18969</v>
      </c>
    </row>
    <row r="38" spans="1:15" x14ac:dyDescent="0.25">
      <c r="A38" t="s">
        <v>121</v>
      </c>
      <c r="B38" s="84">
        <v>498965</v>
      </c>
      <c r="C38" s="84">
        <v>520056</v>
      </c>
      <c r="D38" s="84">
        <v>1019021</v>
      </c>
      <c r="E38" t="s">
        <v>122</v>
      </c>
      <c r="F38" s="84">
        <v>505658</v>
      </c>
      <c r="G38" s="84">
        <v>531351</v>
      </c>
      <c r="H38" s="84">
        <v>1037009</v>
      </c>
      <c r="K38">
        <f>SUM(K16:K37)</f>
        <v>32233614</v>
      </c>
      <c r="L38">
        <f>SUM(L16:L37)</f>
        <v>34051175</v>
      </c>
      <c r="M38">
        <f>SUM(M16:M37)</f>
        <v>66284789</v>
      </c>
    </row>
    <row r="39" spans="1:15" x14ac:dyDescent="0.25">
      <c r="A39" t="s">
        <v>123</v>
      </c>
      <c r="B39" s="84">
        <v>492874</v>
      </c>
      <c r="C39" s="84">
        <v>521850</v>
      </c>
      <c r="D39" s="84">
        <v>1014724</v>
      </c>
      <c r="E39" t="s">
        <v>124</v>
      </c>
      <c r="F39" s="84">
        <v>505670</v>
      </c>
      <c r="G39" s="84">
        <v>540850</v>
      </c>
      <c r="H39" s="84">
        <v>1046520</v>
      </c>
    </row>
    <row r="40" spans="1:15" x14ac:dyDescent="0.25">
      <c r="A40" t="s">
        <v>125</v>
      </c>
      <c r="B40" s="84">
        <v>510221</v>
      </c>
      <c r="C40" s="84">
        <v>551547</v>
      </c>
      <c r="D40" s="84">
        <v>1061768</v>
      </c>
      <c r="E40" t="s">
        <v>126</v>
      </c>
      <c r="F40" s="84">
        <v>498865</v>
      </c>
      <c r="G40" s="84">
        <v>538998</v>
      </c>
      <c r="H40" s="84">
        <v>1037863</v>
      </c>
    </row>
    <row r="41" spans="1:15" x14ac:dyDescent="0.25">
      <c r="A41" t="s">
        <v>127</v>
      </c>
      <c r="B41" s="84">
        <v>487720</v>
      </c>
      <c r="C41" s="84">
        <v>533642</v>
      </c>
      <c r="D41" s="84">
        <v>1021362</v>
      </c>
      <c r="E41" t="s">
        <v>128</v>
      </c>
      <c r="F41" s="84">
        <v>502465</v>
      </c>
      <c r="G41" s="84">
        <v>552837</v>
      </c>
      <c r="H41" s="84">
        <v>1055302</v>
      </c>
    </row>
    <row r="42" spans="1:15" x14ac:dyDescent="0.25">
      <c r="A42" t="s">
        <v>129</v>
      </c>
      <c r="B42" s="84">
        <v>479479</v>
      </c>
      <c r="C42" s="84">
        <v>526837</v>
      </c>
      <c r="D42" s="84">
        <v>1006316</v>
      </c>
      <c r="E42" t="s">
        <v>130</v>
      </c>
      <c r="F42" s="84">
        <v>464854</v>
      </c>
      <c r="G42" s="84">
        <v>518559</v>
      </c>
      <c r="H42" s="84">
        <v>983413</v>
      </c>
      <c r="K42">
        <f>M29+M30+M31+M32+M33+M34+M35+M36+M37</f>
        <v>13046718</v>
      </c>
      <c r="L42" t="e">
        <f>K42*100/J44D8</f>
        <v>#NAME?</v>
      </c>
    </row>
    <row r="43" spans="1:15" x14ac:dyDescent="0.25">
      <c r="A43" t="s">
        <v>131</v>
      </c>
      <c r="B43" s="84">
        <v>469474</v>
      </c>
      <c r="C43" s="84">
        <v>524592</v>
      </c>
      <c r="D43" s="84">
        <v>994066</v>
      </c>
      <c r="E43" t="s">
        <v>132</v>
      </c>
      <c r="F43" s="84">
        <v>463717</v>
      </c>
      <c r="G43" s="84">
        <v>523829</v>
      </c>
      <c r="H43" s="84">
        <v>987546</v>
      </c>
    </row>
    <row r="44" spans="1:15" x14ac:dyDescent="0.25">
      <c r="A44" t="s">
        <v>133</v>
      </c>
      <c r="B44" s="84">
        <v>435160</v>
      </c>
      <c r="C44" s="84">
        <v>487993</v>
      </c>
      <c r="D44" s="84">
        <v>923153</v>
      </c>
      <c r="E44" t="s">
        <v>134</v>
      </c>
      <c r="F44" s="84">
        <v>423220</v>
      </c>
      <c r="G44" s="84">
        <v>474424</v>
      </c>
      <c r="H44" s="84">
        <v>897644</v>
      </c>
    </row>
    <row r="45" spans="1:15" x14ac:dyDescent="0.25">
      <c r="A45" t="s">
        <v>135</v>
      </c>
      <c r="B45" s="84">
        <v>401832</v>
      </c>
      <c r="C45" s="84">
        <v>453711</v>
      </c>
      <c r="D45" s="84">
        <v>855543</v>
      </c>
      <c r="E45" t="s">
        <v>136</v>
      </c>
      <c r="F45" s="84">
        <v>396472</v>
      </c>
      <c r="G45" s="84">
        <v>455880</v>
      </c>
      <c r="H45" s="84">
        <v>852352</v>
      </c>
    </row>
    <row r="46" spans="1:15" x14ac:dyDescent="0.25">
      <c r="A46" t="s">
        <v>137</v>
      </c>
      <c r="B46" s="84">
        <v>378141</v>
      </c>
      <c r="C46" s="84">
        <v>434683</v>
      </c>
      <c r="D46" s="84">
        <v>812824</v>
      </c>
      <c r="E46" t="s">
        <v>138</v>
      </c>
      <c r="F46" s="84">
        <v>343769</v>
      </c>
      <c r="G46" s="84">
        <v>401080</v>
      </c>
      <c r="H46" s="84">
        <v>744849</v>
      </c>
    </row>
    <row r="47" spans="1:15" x14ac:dyDescent="0.25">
      <c r="A47" t="s">
        <v>139</v>
      </c>
      <c r="B47" s="84">
        <v>329635</v>
      </c>
      <c r="C47" s="84">
        <v>386042</v>
      </c>
      <c r="D47" s="84">
        <v>715677</v>
      </c>
      <c r="E47" t="s">
        <v>140</v>
      </c>
      <c r="F47" s="84">
        <v>302950</v>
      </c>
      <c r="G47" s="84">
        <v>352396</v>
      </c>
      <c r="H47" s="84">
        <v>655346</v>
      </c>
    </row>
    <row r="48" spans="1:15" x14ac:dyDescent="0.25">
      <c r="A48" t="s">
        <v>141</v>
      </c>
      <c r="B48" s="84">
        <v>279663</v>
      </c>
      <c r="C48" s="84">
        <v>329940</v>
      </c>
      <c r="D48" s="84">
        <v>609603</v>
      </c>
      <c r="E48" t="s">
        <v>142</v>
      </c>
      <c r="F48" s="84">
        <v>282467</v>
      </c>
      <c r="G48" s="84">
        <v>340058</v>
      </c>
      <c r="H48" s="84">
        <v>622525</v>
      </c>
    </row>
    <row r="49" spans="1:8" x14ac:dyDescent="0.25">
      <c r="A49" t="s">
        <v>143</v>
      </c>
      <c r="B49" s="84">
        <v>259791</v>
      </c>
      <c r="C49" s="84">
        <v>314332</v>
      </c>
      <c r="D49" s="84">
        <v>574123</v>
      </c>
      <c r="E49" t="s">
        <v>144</v>
      </c>
      <c r="F49" s="84">
        <v>253375</v>
      </c>
      <c r="G49" s="84">
        <v>306427</v>
      </c>
      <c r="H49" s="84">
        <v>559802</v>
      </c>
    </row>
    <row r="50" spans="1:8" x14ac:dyDescent="0.25">
      <c r="A50" t="s">
        <v>145</v>
      </c>
      <c r="B50" s="84">
        <v>235748</v>
      </c>
      <c r="C50" s="84">
        <v>287611</v>
      </c>
      <c r="D50" s="84">
        <v>523359</v>
      </c>
      <c r="E50" t="s">
        <v>146</v>
      </c>
      <c r="F50" s="84">
        <v>221683</v>
      </c>
      <c r="G50" s="84">
        <v>273663</v>
      </c>
      <c r="H50" s="84">
        <v>495346</v>
      </c>
    </row>
    <row r="51" spans="1:8" x14ac:dyDescent="0.25">
      <c r="A51" t="s">
        <v>147</v>
      </c>
      <c r="B51" s="84">
        <v>211843</v>
      </c>
      <c r="C51" s="84">
        <v>264598</v>
      </c>
      <c r="D51" s="84">
        <v>476441</v>
      </c>
      <c r="E51" t="s">
        <v>148</v>
      </c>
      <c r="F51" s="84">
        <v>187295</v>
      </c>
      <c r="G51" s="84">
        <v>232597</v>
      </c>
      <c r="H51" s="84">
        <v>419892</v>
      </c>
    </row>
    <row r="52" spans="1:8" x14ac:dyDescent="0.25">
      <c r="A52" t="s">
        <v>149</v>
      </c>
      <c r="B52" s="84">
        <v>167531</v>
      </c>
      <c r="C52" s="84">
        <v>209796</v>
      </c>
      <c r="D52" s="84">
        <v>377327</v>
      </c>
      <c r="E52" t="s">
        <v>150</v>
      </c>
      <c r="F52" s="84">
        <v>150727</v>
      </c>
      <c r="G52" s="84">
        <v>191750</v>
      </c>
      <c r="H52" s="84">
        <v>342477</v>
      </c>
    </row>
    <row r="53" spans="1:8" x14ac:dyDescent="0.25">
      <c r="A53" t="s">
        <v>151</v>
      </c>
      <c r="B53" s="84">
        <v>132398</v>
      </c>
      <c r="C53" s="84">
        <v>171077</v>
      </c>
      <c r="D53" s="84">
        <v>303475</v>
      </c>
      <c r="E53" t="s">
        <v>152</v>
      </c>
      <c r="F53" s="84">
        <v>125640</v>
      </c>
      <c r="G53" s="84">
        <v>161102</v>
      </c>
      <c r="H53" s="84">
        <v>286742</v>
      </c>
    </row>
    <row r="54" spans="1:8" x14ac:dyDescent="0.25">
      <c r="A54" t="s">
        <v>153</v>
      </c>
      <c r="B54" s="84">
        <v>114638</v>
      </c>
      <c r="C54" s="84">
        <v>150711</v>
      </c>
      <c r="D54" s="84">
        <v>265349</v>
      </c>
      <c r="E54" t="s">
        <v>154</v>
      </c>
      <c r="F54" s="84">
        <v>107104</v>
      </c>
      <c r="G54" s="84">
        <v>143320</v>
      </c>
      <c r="H54" s="84">
        <v>250424</v>
      </c>
    </row>
    <row r="55" spans="1:8" x14ac:dyDescent="0.25">
      <c r="A55" t="s">
        <v>155</v>
      </c>
      <c r="B55" s="84">
        <v>103923</v>
      </c>
      <c r="C55" s="84">
        <v>142025</v>
      </c>
      <c r="D55" s="84">
        <v>245948</v>
      </c>
      <c r="E55" t="s">
        <v>156</v>
      </c>
      <c r="F55" s="84">
        <v>88761</v>
      </c>
      <c r="G55" s="84">
        <v>124883</v>
      </c>
      <c r="H55" s="84">
        <v>213644</v>
      </c>
    </row>
    <row r="56" spans="1:8" x14ac:dyDescent="0.25">
      <c r="A56" t="s">
        <v>157</v>
      </c>
      <c r="B56" s="84">
        <v>88192</v>
      </c>
      <c r="C56" s="84">
        <v>124616</v>
      </c>
      <c r="D56" s="84">
        <v>212808</v>
      </c>
      <c r="E56" t="s">
        <v>158</v>
      </c>
      <c r="F56" s="84">
        <v>82047</v>
      </c>
      <c r="G56" s="84">
        <v>118092</v>
      </c>
      <c r="H56" s="84">
        <v>200139</v>
      </c>
    </row>
    <row r="57" spans="1:8" x14ac:dyDescent="0.25">
      <c r="A57" t="s">
        <v>159</v>
      </c>
      <c r="B57" s="84">
        <v>71178</v>
      </c>
      <c r="C57" s="84">
        <v>106586</v>
      </c>
      <c r="D57" s="84">
        <v>177764</v>
      </c>
      <c r="E57" t="s">
        <v>160</v>
      </c>
      <c r="F57" s="84">
        <v>63712</v>
      </c>
      <c r="G57" s="84">
        <v>96679</v>
      </c>
      <c r="H57" s="84">
        <v>160391</v>
      </c>
    </row>
    <row r="58" spans="1:8" x14ac:dyDescent="0.25">
      <c r="A58" t="s">
        <v>161</v>
      </c>
      <c r="B58" s="84">
        <v>55882</v>
      </c>
      <c r="C58" s="84">
        <v>87654</v>
      </c>
      <c r="D58" s="84">
        <v>143536</v>
      </c>
      <c r="E58" t="s">
        <v>162</v>
      </c>
      <c r="F58" s="84">
        <v>48757</v>
      </c>
      <c r="G58" s="84">
        <v>75923</v>
      </c>
      <c r="H58" s="84">
        <v>124680</v>
      </c>
    </row>
    <row r="59" spans="1:8" x14ac:dyDescent="0.25">
      <c r="A59" t="s">
        <v>163</v>
      </c>
      <c r="B59" s="84">
        <v>42656</v>
      </c>
      <c r="C59" s="84">
        <v>69113</v>
      </c>
      <c r="D59" s="84">
        <v>111769</v>
      </c>
      <c r="E59" t="s">
        <v>164</v>
      </c>
      <c r="F59" s="84">
        <v>37354</v>
      </c>
      <c r="G59" s="84">
        <v>60627</v>
      </c>
      <c r="H59" s="84">
        <v>97981</v>
      </c>
    </row>
    <row r="60" spans="1:8" x14ac:dyDescent="0.25">
      <c r="A60" t="s">
        <v>165</v>
      </c>
      <c r="B60" s="84">
        <v>29752</v>
      </c>
      <c r="C60" s="84">
        <v>50663</v>
      </c>
      <c r="D60" s="84">
        <v>80415</v>
      </c>
      <c r="E60" t="s">
        <v>166</v>
      </c>
      <c r="F60" s="84">
        <v>24791</v>
      </c>
      <c r="G60" s="84">
        <v>42492</v>
      </c>
      <c r="H60" s="84">
        <v>67283</v>
      </c>
    </row>
    <row r="61" spans="1:8" x14ac:dyDescent="0.25">
      <c r="A61" t="s">
        <v>167</v>
      </c>
      <c r="B61" s="84">
        <v>20387</v>
      </c>
      <c r="C61" s="84">
        <v>35637</v>
      </c>
      <c r="D61" s="84">
        <v>56024</v>
      </c>
      <c r="E61" t="s">
        <v>168</v>
      </c>
      <c r="F61" s="84">
        <v>16973</v>
      </c>
      <c r="G61" s="84">
        <v>29477</v>
      </c>
      <c r="H61" s="84">
        <v>46450</v>
      </c>
    </row>
    <row r="62" spans="1:8" x14ac:dyDescent="0.25">
      <c r="A62" t="s">
        <v>169</v>
      </c>
      <c r="B62" s="84">
        <v>13834</v>
      </c>
      <c r="C62" s="84">
        <v>24363</v>
      </c>
      <c r="D62" s="84">
        <v>38197</v>
      </c>
      <c r="E62" t="s">
        <v>170</v>
      </c>
      <c r="F62" s="84">
        <v>10176</v>
      </c>
      <c r="G62" s="84">
        <v>17928</v>
      </c>
      <c r="H62" s="84">
        <v>28104</v>
      </c>
    </row>
    <row r="63" spans="1:8" x14ac:dyDescent="0.25">
      <c r="A63" t="s">
        <v>171</v>
      </c>
      <c r="B63" s="84">
        <v>8105</v>
      </c>
      <c r="C63" s="84">
        <v>14156</v>
      </c>
      <c r="D63" s="84">
        <v>22261</v>
      </c>
      <c r="E63" t="s">
        <v>172</v>
      </c>
      <c r="F63" s="84">
        <v>5953</v>
      </c>
      <c r="G63" s="84">
        <v>9935</v>
      </c>
      <c r="H63" s="84">
        <v>15888</v>
      </c>
    </row>
    <row r="64" spans="1:8" x14ac:dyDescent="0.25">
      <c r="A64" t="s">
        <v>173</v>
      </c>
      <c r="B64" s="84">
        <v>4987</v>
      </c>
      <c r="C64" s="84">
        <v>7834</v>
      </c>
      <c r="D64" s="84">
        <v>12821</v>
      </c>
      <c r="E64" t="s">
        <v>174</v>
      </c>
      <c r="F64" s="84">
        <v>3947</v>
      </c>
      <c r="G64" s="84">
        <v>6134</v>
      </c>
      <c r="H64" s="84">
        <v>10081</v>
      </c>
    </row>
    <row r="65" spans="1:8" x14ac:dyDescent="0.25">
      <c r="A65" t="s">
        <v>175</v>
      </c>
      <c r="B65" s="84">
        <v>3366</v>
      </c>
      <c r="C65" s="84">
        <v>4960</v>
      </c>
      <c r="D65" s="84">
        <v>8326</v>
      </c>
      <c r="E65" t="s">
        <v>176</v>
      </c>
      <c r="F65" s="84">
        <v>2932</v>
      </c>
      <c r="G65" s="84">
        <v>4067</v>
      </c>
      <c r="H65" s="84">
        <v>6999</v>
      </c>
    </row>
    <row r="66" spans="1:8" x14ac:dyDescent="0.25">
      <c r="A66" t="s">
        <v>177</v>
      </c>
      <c r="B66" s="84">
        <v>2086</v>
      </c>
      <c r="C66" s="84">
        <v>2771</v>
      </c>
      <c r="D66" s="84">
        <v>4857</v>
      </c>
      <c r="E66" t="s">
        <v>178</v>
      </c>
      <c r="F66" s="84">
        <v>6148</v>
      </c>
      <c r="G66" s="84">
        <v>7964</v>
      </c>
      <c r="H66" s="84">
        <v>14112</v>
      </c>
    </row>
    <row r="68" spans="1:8" x14ac:dyDescent="0.25">
      <c r="A68" t="s">
        <v>179</v>
      </c>
    </row>
    <row r="70" spans="1:8" x14ac:dyDescent="0.25">
      <c r="A70" t="s">
        <v>28</v>
      </c>
      <c r="B70" t="s">
        <v>29</v>
      </c>
      <c r="C70" t="s">
        <v>53</v>
      </c>
    </row>
    <row r="71" spans="1:8" x14ac:dyDescent="0.25">
      <c r="A71">
        <v>20</v>
      </c>
      <c r="B71">
        <v>26</v>
      </c>
      <c r="C71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5957-C31C-49EC-9735-67E0305D5F4E}">
  <dimension ref="A1:O71"/>
  <sheetViews>
    <sheetView workbookViewId="0">
      <selection activeCell="D6" sqref="D6"/>
    </sheetView>
  </sheetViews>
  <sheetFormatPr defaultRowHeight="13.8" x14ac:dyDescent="0.25"/>
  <cols>
    <col min="1" max="1" width="16.296875" customWidth="1"/>
  </cols>
  <sheetData>
    <row r="1" spans="1:15" x14ac:dyDescent="0.25">
      <c r="A1" t="s">
        <v>50</v>
      </c>
    </row>
    <row r="3" spans="1:15" x14ac:dyDescent="0.25">
      <c r="A3" t="s">
        <v>278</v>
      </c>
    </row>
    <row r="5" spans="1:15" x14ac:dyDescent="0.25">
      <c r="A5" t="s">
        <v>52</v>
      </c>
      <c r="B5" t="s">
        <v>28</v>
      </c>
      <c r="C5" t="s">
        <v>29</v>
      </c>
      <c r="D5" t="s">
        <v>53</v>
      </c>
    </row>
    <row r="6" spans="1:15" x14ac:dyDescent="0.25">
      <c r="A6" t="s">
        <v>54</v>
      </c>
      <c r="B6" t="s">
        <v>279</v>
      </c>
      <c r="C6" t="s">
        <v>280</v>
      </c>
      <c r="D6" t="s">
        <v>281</v>
      </c>
    </row>
    <row r="7" spans="1:15" x14ac:dyDescent="0.25">
      <c r="A7" t="s">
        <v>58</v>
      </c>
    </row>
    <row r="8" spans="1:15" x14ac:dyDescent="0.25">
      <c r="A8" t="s">
        <v>59</v>
      </c>
      <c r="B8" t="s">
        <v>282</v>
      </c>
      <c r="C8" t="s">
        <v>283</v>
      </c>
      <c r="D8" t="s">
        <v>284</v>
      </c>
    </row>
    <row r="9" spans="1:15" x14ac:dyDescent="0.25">
      <c r="A9" t="s">
        <v>63</v>
      </c>
      <c r="B9" t="s">
        <v>285</v>
      </c>
      <c r="C9" t="s">
        <v>286</v>
      </c>
      <c r="D9" t="s">
        <v>287</v>
      </c>
    </row>
    <row r="10" spans="1:15" x14ac:dyDescent="0.25">
      <c r="A10" t="s">
        <v>67</v>
      </c>
      <c r="B10" t="s">
        <v>288</v>
      </c>
      <c r="C10" t="s">
        <v>289</v>
      </c>
      <c r="D10" t="s">
        <v>290</v>
      </c>
    </row>
    <row r="11" spans="1:15" x14ac:dyDescent="0.25">
      <c r="A11" t="s">
        <v>71</v>
      </c>
      <c r="B11" t="s">
        <v>291</v>
      </c>
      <c r="C11" t="s">
        <v>292</v>
      </c>
      <c r="D11" t="s">
        <v>293</v>
      </c>
    </row>
    <row r="13" spans="1:15" x14ac:dyDescent="0.25">
      <c r="A13" t="s">
        <v>75</v>
      </c>
    </row>
    <row r="15" spans="1:15" x14ac:dyDescent="0.25">
      <c r="A15" t="s">
        <v>76</v>
      </c>
      <c r="B15" t="s">
        <v>28</v>
      </c>
      <c r="C15" t="s">
        <v>29</v>
      </c>
      <c r="D15" t="s">
        <v>53</v>
      </c>
      <c r="E15" t="s">
        <v>76</v>
      </c>
      <c r="F15" t="s">
        <v>28</v>
      </c>
      <c r="G15" t="s">
        <v>29</v>
      </c>
      <c r="H15" t="s">
        <v>53</v>
      </c>
      <c r="J15" t="s">
        <v>232</v>
      </c>
      <c r="K15" t="s">
        <v>28</v>
      </c>
      <c r="L15" t="s">
        <v>233</v>
      </c>
      <c r="M15" t="s">
        <v>53</v>
      </c>
      <c r="N15" t="s">
        <v>234</v>
      </c>
      <c r="O15" t="s">
        <v>235</v>
      </c>
    </row>
    <row r="16" spans="1:15" x14ac:dyDescent="0.25">
      <c r="A16" t="s">
        <v>77</v>
      </c>
      <c r="B16" s="84">
        <v>3237</v>
      </c>
      <c r="C16" s="84">
        <v>3186</v>
      </c>
      <c r="D16" s="84">
        <v>6423</v>
      </c>
      <c r="E16" t="s">
        <v>78</v>
      </c>
      <c r="F16" s="84">
        <v>3653</v>
      </c>
      <c r="G16" s="84">
        <v>3496</v>
      </c>
      <c r="H16" s="84">
        <v>7149</v>
      </c>
      <c r="J16" t="s">
        <v>77</v>
      </c>
      <c r="K16">
        <v>3237</v>
      </c>
      <c r="L16">
        <v>3186</v>
      </c>
      <c r="M16">
        <f>SUM(K16:L16)</f>
        <v>6423</v>
      </c>
      <c r="N16">
        <v>-2.782200253647213</v>
      </c>
      <c r="O16">
        <v>2.6355198290422512</v>
      </c>
    </row>
    <row r="17" spans="1:15" x14ac:dyDescent="0.25">
      <c r="A17" t="s">
        <v>79</v>
      </c>
      <c r="B17" s="84">
        <v>3875</v>
      </c>
      <c r="C17" s="84">
        <v>3615</v>
      </c>
      <c r="D17" s="84">
        <v>7490</v>
      </c>
      <c r="E17" t="s">
        <v>80</v>
      </c>
      <c r="F17" s="84">
        <v>3936</v>
      </c>
      <c r="G17" s="84">
        <v>3709</v>
      </c>
      <c r="H17" s="84">
        <v>7645</v>
      </c>
      <c r="J17" t="s">
        <v>251</v>
      </c>
      <c r="K17" s="84">
        <f>F16+B17+F17+B18</f>
        <v>15589</v>
      </c>
      <c r="L17" s="84">
        <f>G16+C17+G17+C18</f>
        <v>14702</v>
      </c>
      <c r="M17">
        <f>SUM(K17:L17)</f>
        <v>30291</v>
      </c>
      <c r="N17">
        <v>-2.9616207891430482</v>
      </c>
      <c r="O17">
        <v>2.8176588575001449</v>
      </c>
    </row>
    <row r="18" spans="1:15" x14ac:dyDescent="0.25">
      <c r="A18" t="s">
        <v>81</v>
      </c>
      <c r="B18" s="84">
        <v>4125</v>
      </c>
      <c r="C18" s="84">
        <v>3882</v>
      </c>
      <c r="D18" s="84">
        <v>8007</v>
      </c>
      <c r="E18" t="s">
        <v>82</v>
      </c>
      <c r="F18" s="84">
        <v>4468</v>
      </c>
      <c r="G18" s="84">
        <v>4235</v>
      </c>
      <c r="H18" s="84">
        <v>8703</v>
      </c>
      <c r="J18" t="s">
        <v>236</v>
      </c>
      <c r="K18" s="84">
        <f>F18+B19+F19+B20+F20</f>
        <v>22989</v>
      </c>
      <c r="L18" s="84">
        <f>G18+C19+G19+C20+G20</f>
        <v>21940</v>
      </c>
      <c r="M18">
        <f t="shared" ref="M18:M37" si="0">SUM(K18:L18)</f>
        <v>44929</v>
      </c>
      <c r="N18">
        <v>-3.345401078177948</v>
      </c>
      <c r="O18">
        <v>3.1798093981847559</v>
      </c>
    </row>
    <row r="19" spans="1:15" x14ac:dyDescent="0.25">
      <c r="A19" t="s">
        <v>83</v>
      </c>
      <c r="B19" s="84">
        <v>4420</v>
      </c>
      <c r="C19" s="84">
        <v>4217</v>
      </c>
      <c r="D19" s="84">
        <v>8637</v>
      </c>
      <c r="E19" t="s">
        <v>84</v>
      </c>
      <c r="F19" s="84">
        <v>4784</v>
      </c>
      <c r="G19" s="84">
        <v>4436</v>
      </c>
      <c r="H19" s="84">
        <v>9220</v>
      </c>
      <c r="J19" t="s">
        <v>237</v>
      </c>
      <c r="K19" s="84">
        <f>B21+F21+B22+F22+B23</f>
        <v>25113</v>
      </c>
      <c r="L19" s="84">
        <f>C21+G21+C22+G22+C23</f>
        <v>23738</v>
      </c>
      <c r="M19">
        <f t="shared" si="0"/>
        <v>48851</v>
      </c>
      <c r="N19">
        <v>-3.6453808667737517</v>
      </c>
      <c r="O19">
        <v>3.4339293924641012</v>
      </c>
    </row>
    <row r="20" spans="1:15" x14ac:dyDescent="0.25">
      <c r="A20" t="s">
        <v>85</v>
      </c>
      <c r="B20" s="84">
        <v>4666</v>
      </c>
      <c r="C20" s="84">
        <v>4643</v>
      </c>
      <c r="D20" s="84">
        <v>9309</v>
      </c>
      <c r="E20" t="s">
        <v>86</v>
      </c>
      <c r="F20" s="84">
        <v>4651</v>
      </c>
      <c r="G20" s="84">
        <v>4409</v>
      </c>
      <c r="H20" s="84">
        <v>9060</v>
      </c>
      <c r="J20" t="s">
        <v>238</v>
      </c>
      <c r="K20" s="84">
        <f>F23+B24+F24+B25+F25</f>
        <v>24926</v>
      </c>
      <c r="L20" s="84">
        <f>G23+C24+G24+C25+G25</f>
        <v>23359</v>
      </c>
      <c r="M20">
        <f t="shared" si="0"/>
        <v>48285</v>
      </c>
      <c r="N20">
        <v>-3.6263514160393449</v>
      </c>
      <c r="O20">
        <v>3.4622962755464468</v>
      </c>
    </row>
    <row r="21" spans="1:15" x14ac:dyDescent="0.25">
      <c r="A21" t="s">
        <v>87</v>
      </c>
      <c r="B21" s="84">
        <v>4986</v>
      </c>
      <c r="C21" s="84">
        <v>4705</v>
      </c>
      <c r="D21" s="84">
        <v>9691</v>
      </c>
      <c r="E21" t="s">
        <v>88</v>
      </c>
      <c r="F21" s="84">
        <v>4937</v>
      </c>
      <c r="G21" s="84">
        <v>4591</v>
      </c>
      <c r="H21" s="84">
        <v>9528</v>
      </c>
      <c r="J21" t="s">
        <v>239</v>
      </c>
      <c r="K21" s="84">
        <f>B26+F26+B27+F27+B28</f>
        <v>26857</v>
      </c>
      <c r="L21" s="84">
        <f>C26+G26+C27+G27+C28</f>
        <v>27540</v>
      </c>
      <c r="M21">
        <f t="shared" si="0"/>
        <v>54397</v>
      </c>
      <c r="N21">
        <v>-3.9246764697886785</v>
      </c>
      <c r="O21">
        <v>3.9257402279042664</v>
      </c>
    </row>
    <row r="22" spans="1:15" x14ac:dyDescent="0.25">
      <c r="A22" t="s">
        <v>89</v>
      </c>
      <c r="B22" s="84">
        <v>5095</v>
      </c>
      <c r="C22" s="84">
        <v>4855</v>
      </c>
      <c r="D22" s="84">
        <v>9950</v>
      </c>
      <c r="E22" t="s">
        <v>90</v>
      </c>
      <c r="F22" s="84">
        <v>5041</v>
      </c>
      <c r="G22" s="84">
        <v>4806</v>
      </c>
      <c r="H22" s="84">
        <v>9847</v>
      </c>
      <c r="J22" t="s">
        <v>240</v>
      </c>
      <c r="K22" s="84">
        <f>F28+B29+F29+B30+F30</f>
        <v>29624</v>
      </c>
      <c r="L22" s="84">
        <f>G28+C29+G29+C30+G30</f>
        <v>28774</v>
      </c>
      <c r="M22">
        <f t="shared" si="0"/>
        <v>58398</v>
      </c>
      <c r="N22">
        <v>-4.0966506984753979</v>
      </c>
      <c r="O22">
        <v>4.1212353304800979</v>
      </c>
    </row>
    <row r="23" spans="1:15" x14ac:dyDescent="0.25">
      <c r="A23" t="s">
        <v>91</v>
      </c>
      <c r="B23" s="84">
        <v>5054</v>
      </c>
      <c r="C23" s="84">
        <v>4781</v>
      </c>
      <c r="D23" s="84">
        <v>9835</v>
      </c>
      <c r="E23" t="s">
        <v>92</v>
      </c>
      <c r="F23" s="84">
        <v>5283</v>
      </c>
      <c r="G23" s="84">
        <v>4915</v>
      </c>
      <c r="H23" s="84">
        <v>10198</v>
      </c>
      <c r="J23" t="s">
        <v>241</v>
      </c>
      <c r="K23" s="84">
        <f>B31+F31+B32+F32+B33</f>
        <v>29464</v>
      </c>
      <c r="L23" s="84">
        <f>C31+G31+C32+G32+C33</f>
        <v>28677</v>
      </c>
      <c r="M23">
        <f t="shared" si="0"/>
        <v>58141</v>
      </c>
      <c r="N23">
        <v>-3.899500861053097</v>
      </c>
      <c r="O23">
        <v>4.0052856958810104</v>
      </c>
    </row>
    <row r="24" spans="1:15" x14ac:dyDescent="0.25">
      <c r="A24" t="s">
        <v>93</v>
      </c>
      <c r="B24" s="84">
        <v>4984</v>
      </c>
      <c r="C24" s="84">
        <v>4645</v>
      </c>
      <c r="D24" s="84">
        <v>9629</v>
      </c>
      <c r="E24" t="s">
        <v>94</v>
      </c>
      <c r="F24" s="84">
        <v>4747</v>
      </c>
      <c r="G24" s="84">
        <v>4514</v>
      </c>
      <c r="H24" s="84">
        <v>9261</v>
      </c>
      <c r="J24" t="s">
        <v>242</v>
      </c>
      <c r="K24" s="84">
        <f>F33+B34+F34+B35+F35</f>
        <v>31383</v>
      </c>
      <c r="L24" s="84">
        <f>G33+C34+G34+C35+G35</f>
        <v>31161</v>
      </c>
      <c r="M24">
        <f t="shared" si="0"/>
        <v>62544</v>
      </c>
      <c r="N24">
        <v>-3.9064743864775067</v>
      </c>
      <c r="O24">
        <v>4.2149642399980145</v>
      </c>
    </row>
    <row r="25" spans="1:15" x14ac:dyDescent="0.25">
      <c r="A25" t="s">
        <v>95</v>
      </c>
      <c r="B25" s="84">
        <v>4805</v>
      </c>
      <c r="C25" s="84">
        <v>4508</v>
      </c>
      <c r="D25" s="84">
        <v>9313</v>
      </c>
      <c r="E25" t="s">
        <v>96</v>
      </c>
      <c r="F25" s="84">
        <v>5107</v>
      </c>
      <c r="G25" s="84">
        <v>4777</v>
      </c>
      <c r="H25" s="84">
        <v>9884</v>
      </c>
      <c r="J25" t="s">
        <v>243</v>
      </c>
      <c r="K25" s="84">
        <f>B36+F36+B37+F37+B38</f>
        <v>31947</v>
      </c>
      <c r="L25">
        <f>C36+G36+C37+G37+C38</f>
        <v>32175</v>
      </c>
      <c r="M25">
        <f t="shared" si="0"/>
        <v>64122</v>
      </c>
      <c r="N25">
        <v>-3.9486701250624958</v>
      </c>
      <c r="O25">
        <v>4.4179056493829609</v>
      </c>
    </row>
    <row r="26" spans="1:15" x14ac:dyDescent="0.25">
      <c r="A26" t="s">
        <v>97</v>
      </c>
      <c r="B26" s="84">
        <v>4984</v>
      </c>
      <c r="C26" s="84">
        <v>4765</v>
      </c>
      <c r="D26" s="84">
        <v>9749</v>
      </c>
      <c r="E26" t="s">
        <v>98</v>
      </c>
      <c r="F26" s="84">
        <v>4778</v>
      </c>
      <c r="G26" s="84">
        <v>5289</v>
      </c>
      <c r="H26" s="84">
        <v>10067</v>
      </c>
      <c r="J26" t="s">
        <v>244</v>
      </c>
      <c r="K26">
        <f>F38+B39+F39+B40+F40</f>
        <v>30101</v>
      </c>
      <c r="L26">
        <f>G38+C39+G39+C40+G40</f>
        <v>31860</v>
      </c>
      <c r="M26">
        <f t="shared" si="0"/>
        <v>61961</v>
      </c>
      <c r="N26">
        <v>-3.3172705857879552</v>
      </c>
      <c r="O26">
        <v>3.8203099791148825</v>
      </c>
    </row>
    <row r="27" spans="1:15" x14ac:dyDescent="0.25">
      <c r="A27" t="s">
        <v>99</v>
      </c>
      <c r="B27" s="84">
        <v>5304</v>
      </c>
      <c r="C27" s="84">
        <v>5877</v>
      </c>
      <c r="D27" s="84">
        <v>11181</v>
      </c>
      <c r="E27" t="s">
        <v>100</v>
      </c>
      <c r="F27" s="84">
        <v>5854</v>
      </c>
      <c r="G27" s="84">
        <v>5880</v>
      </c>
      <c r="H27" s="84">
        <v>11734</v>
      </c>
      <c r="J27" t="s">
        <v>245</v>
      </c>
      <c r="K27">
        <f>B41+F41+B42+F42+B43</f>
        <v>30598</v>
      </c>
      <c r="L27">
        <f>C41+G41+C42+G42+C43</f>
        <v>34835</v>
      </c>
      <c r="M27">
        <f t="shared" si="0"/>
        <v>65433</v>
      </c>
      <c r="N27">
        <v>-2.6445026753516605</v>
      </c>
      <c r="O27">
        <v>3.1367862921765317</v>
      </c>
    </row>
    <row r="28" spans="1:15" x14ac:dyDescent="0.25">
      <c r="A28" t="s">
        <v>101</v>
      </c>
      <c r="B28" s="84">
        <v>5937</v>
      </c>
      <c r="C28" s="84">
        <v>5729</v>
      </c>
      <c r="D28" s="84">
        <v>11666</v>
      </c>
      <c r="E28" t="s">
        <v>102</v>
      </c>
      <c r="F28" s="84">
        <v>5783</v>
      </c>
      <c r="G28" s="84">
        <v>5608</v>
      </c>
      <c r="H28" s="84">
        <v>11391</v>
      </c>
      <c r="J28" t="s">
        <v>246</v>
      </c>
      <c r="K28">
        <f>F43+B44+F44+B45+F45</f>
        <v>29293</v>
      </c>
      <c r="L28">
        <f>G43+C44+G44+C45+G45</f>
        <v>34329</v>
      </c>
      <c r="M28">
        <f t="shared" si="0"/>
        <v>63622</v>
      </c>
      <c r="N28">
        <v>-1.9609789884133102</v>
      </c>
      <c r="O28">
        <v>2.3938103461114322</v>
      </c>
    </row>
    <row r="29" spans="1:15" x14ac:dyDescent="0.25">
      <c r="A29" t="s">
        <v>103</v>
      </c>
      <c r="B29" s="84">
        <v>5678</v>
      </c>
      <c r="C29" s="84">
        <v>5674</v>
      </c>
      <c r="D29" s="84">
        <v>11352</v>
      </c>
      <c r="E29" t="s">
        <v>104</v>
      </c>
      <c r="F29" s="84">
        <v>6023</v>
      </c>
      <c r="G29" s="84">
        <v>5741</v>
      </c>
      <c r="H29" s="84">
        <v>11764</v>
      </c>
      <c r="J29" t="s">
        <v>247</v>
      </c>
      <c r="K29">
        <f>B46+F46+B47+F47+B48</f>
        <v>21963</v>
      </c>
      <c r="L29">
        <f>C46+G46+C47+G47+C48</f>
        <v>26459</v>
      </c>
      <c r="M29">
        <f t="shared" si="0"/>
        <v>48422</v>
      </c>
      <c r="N29">
        <v>-1.4587669625096182</v>
      </c>
      <c r="O29">
        <v>1.7903049085345313</v>
      </c>
    </row>
    <row r="30" spans="1:15" x14ac:dyDescent="0.25">
      <c r="A30" t="s">
        <v>105</v>
      </c>
      <c r="B30" s="84">
        <v>6021</v>
      </c>
      <c r="C30" s="84">
        <v>5820</v>
      </c>
      <c r="D30" s="84">
        <v>11841</v>
      </c>
      <c r="E30" t="s">
        <v>106</v>
      </c>
      <c r="F30" s="84">
        <v>6119</v>
      </c>
      <c r="G30" s="84">
        <v>5931</v>
      </c>
      <c r="H30" s="84">
        <v>12050</v>
      </c>
      <c r="J30" t="s">
        <v>248</v>
      </c>
      <c r="K30">
        <f>F48+B49+F49+B50+F50</f>
        <v>18349</v>
      </c>
      <c r="L30">
        <f>G48+C49+G49+C50+G50</f>
        <v>23358</v>
      </c>
      <c r="M30">
        <f t="shared" si="0"/>
        <v>41707</v>
      </c>
      <c r="N30">
        <v>-1.3295794491387696</v>
      </c>
      <c r="O30">
        <v>1.7299070866383708</v>
      </c>
    </row>
    <row r="31" spans="1:15" x14ac:dyDescent="0.25">
      <c r="A31" t="s">
        <v>107</v>
      </c>
      <c r="B31" s="84">
        <v>5969</v>
      </c>
      <c r="C31" s="84">
        <v>5688</v>
      </c>
      <c r="D31" s="84">
        <v>11657</v>
      </c>
      <c r="E31" t="s">
        <v>108</v>
      </c>
      <c r="F31" s="84">
        <v>5718</v>
      </c>
      <c r="G31" s="84">
        <v>5345</v>
      </c>
      <c r="H31" s="84">
        <v>11063</v>
      </c>
      <c r="J31" t="s">
        <v>249</v>
      </c>
      <c r="K31">
        <f>B51+F51+B52+F52+B53</f>
        <v>12786</v>
      </c>
      <c r="L31">
        <f>C51+G51+C52+G52+C53</f>
        <v>17070</v>
      </c>
      <c r="M31">
        <f t="shared" si="0"/>
        <v>29856</v>
      </c>
      <c r="N31">
        <v>-0.82748561858125402</v>
      </c>
      <c r="O31">
        <v>1.1663516760691064</v>
      </c>
    </row>
    <row r="32" spans="1:15" x14ac:dyDescent="0.25">
      <c r="A32" t="s">
        <v>109</v>
      </c>
      <c r="B32" s="84">
        <v>5667</v>
      </c>
      <c r="C32" s="84">
        <v>5618</v>
      </c>
      <c r="D32" s="84">
        <v>11285</v>
      </c>
      <c r="E32" t="s">
        <v>110</v>
      </c>
      <c r="F32" s="84">
        <v>5951</v>
      </c>
      <c r="G32" s="84">
        <v>5918</v>
      </c>
      <c r="H32" s="84">
        <v>11869</v>
      </c>
      <c r="J32" t="s">
        <v>250</v>
      </c>
      <c r="K32">
        <f t="shared" ref="K32:L36" si="1">F53+B54+F54+B55+F55</f>
        <v>8520</v>
      </c>
      <c r="L32">
        <f t="shared" si="1"/>
        <v>11857</v>
      </c>
      <c r="M32">
        <f t="shared" si="0"/>
        <v>20377</v>
      </c>
      <c r="N32">
        <v>-0.79072686592038122</v>
      </c>
      <c r="O32">
        <v>1.2819467246296645</v>
      </c>
    </row>
    <row r="33" spans="1:15" x14ac:dyDescent="0.25">
      <c r="A33" t="s">
        <v>111</v>
      </c>
      <c r="B33" s="84">
        <v>6159</v>
      </c>
      <c r="C33" s="84">
        <v>6108</v>
      </c>
      <c r="D33" s="84">
        <v>12267</v>
      </c>
      <c r="E33" t="s">
        <v>112</v>
      </c>
      <c r="F33" s="84">
        <v>6060</v>
      </c>
      <c r="G33" s="84">
        <v>6064</v>
      </c>
      <c r="H33" s="84">
        <v>12124</v>
      </c>
      <c r="J33" t="s">
        <v>252</v>
      </c>
      <c r="K33">
        <f t="shared" si="1"/>
        <v>7800</v>
      </c>
      <c r="L33">
        <f t="shared" si="1"/>
        <v>11335</v>
      </c>
      <c r="M33">
        <f t="shared" si="0"/>
        <v>19135</v>
      </c>
      <c r="N33">
        <v>-48.466238090341434</v>
      </c>
      <c r="O33">
        <v>51.533761909658558</v>
      </c>
    </row>
    <row r="34" spans="1:15" x14ac:dyDescent="0.25">
      <c r="A34" t="s">
        <v>113</v>
      </c>
      <c r="B34" s="84">
        <v>6244</v>
      </c>
      <c r="C34" s="84">
        <v>6344</v>
      </c>
      <c r="D34" s="84">
        <v>12588</v>
      </c>
      <c r="E34" t="s">
        <v>114</v>
      </c>
      <c r="F34" s="84">
        <v>6459</v>
      </c>
      <c r="G34" s="84">
        <v>6273</v>
      </c>
      <c r="H34" s="84">
        <v>12732</v>
      </c>
      <c r="J34" t="s">
        <v>253</v>
      </c>
      <c r="K34">
        <f t="shared" si="1"/>
        <v>6806</v>
      </c>
      <c r="L34">
        <f t="shared" si="1"/>
        <v>10383</v>
      </c>
      <c r="M34">
        <f t="shared" si="0"/>
        <v>17189</v>
      </c>
    </row>
    <row r="35" spans="1:15" x14ac:dyDescent="0.25">
      <c r="A35" t="s">
        <v>115</v>
      </c>
      <c r="B35" s="84">
        <v>6348</v>
      </c>
      <c r="C35" s="84">
        <v>6156</v>
      </c>
      <c r="D35" s="84">
        <v>12504</v>
      </c>
      <c r="E35" t="s">
        <v>116</v>
      </c>
      <c r="F35" s="84">
        <v>6272</v>
      </c>
      <c r="G35" s="84">
        <v>6324</v>
      </c>
      <c r="H35" s="84">
        <v>12596</v>
      </c>
      <c r="J35" t="s">
        <v>254</v>
      </c>
      <c r="K35">
        <f t="shared" si="1"/>
        <v>5606</v>
      </c>
      <c r="L35">
        <f t="shared" si="1"/>
        <v>8865</v>
      </c>
      <c r="M35">
        <f t="shared" si="0"/>
        <v>14471</v>
      </c>
    </row>
    <row r="36" spans="1:15" x14ac:dyDescent="0.25">
      <c r="A36" t="s">
        <v>117</v>
      </c>
      <c r="B36" s="84">
        <v>6451</v>
      </c>
      <c r="C36" s="84">
        <v>6424</v>
      </c>
      <c r="D36" s="84">
        <v>12875</v>
      </c>
      <c r="E36" t="s">
        <v>118</v>
      </c>
      <c r="F36" s="84">
        <v>6238</v>
      </c>
      <c r="G36" s="84">
        <v>6261</v>
      </c>
      <c r="H36" s="84">
        <v>12499</v>
      </c>
      <c r="J36" t="s">
        <v>255</v>
      </c>
      <c r="K36">
        <f t="shared" si="1"/>
        <v>4152</v>
      </c>
      <c r="L36">
        <f t="shared" si="1"/>
        <v>6960</v>
      </c>
      <c r="M36">
        <f t="shared" si="0"/>
        <v>11112</v>
      </c>
    </row>
    <row r="37" spans="1:15" x14ac:dyDescent="0.25">
      <c r="A37" t="s">
        <v>119</v>
      </c>
      <c r="B37" s="84">
        <v>6679</v>
      </c>
      <c r="C37" s="84">
        <v>6651</v>
      </c>
      <c r="D37" s="84">
        <v>13330</v>
      </c>
      <c r="E37" t="s">
        <v>120</v>
      </c>
      <c r="F37" s="84">
        <v>6378</v>
      </c>
      <c r="G37" s="84">
        <v>6505</v>
      </c>
      <c r="H37" s="84">
        <v>12883</v>
      </c>
      <c r="J37" t="s">
        <v>256</v>
      </c>
      <c r="K37">
        <f>B66+F66</f>
        <v>132</v>
      </c>
      <c r="L37">
        <f>C66+G66</f>
        <v>144</v>
      </c>
      <c r="M37">
        <f t="shared" si="0"/>
        <v>276</v>
      </c>
    </row>
    <row r="38" spans="1:15" x14ac:dyDescent="0.25">
      <c r="A38" t="s">
        <v>121</v>
      </c>
      <c r="B38" s="84">
        <v>6201</v>
      </c>
      <c r="C38" s="84">
        <v>6334</v>
      </c>
      <c r="D38" s="84">
        <v>12535</v>
      </c>
      <c r="E38" t="s">
        <v>122</v>
      </c>
      <c r="F38" s="84">
        <v>6167</v>
      </c>
      <c r="G38" s="84">
        <v>6322</v>
      </c>
      <c r="H38" s="84">
        <v>12489</v>
      </c>
      <c r="K38">
        <f>SUM(K16:K37)</f>
        <v>417235</v>
      </c>
      <c r="L38">
        <f>SUM(L16:L37)</f>
        <v>452707</v>
      </c>
      <c r="M38">
        <f>SUM(M16:M37)</f>
        <v>869942</v>
      </c>
    </row>
    <row r="39" spans="1:15" x14ac:dyDescent="0.25">
      <c r="A39" t="s">
        <v>123</v>
      </c>
      <c r="B39" s="84">
        <v>5786</v>
      </c>
      <c r="C39" s="84">
        <v>6020</v>
      </c>
      <c r="D39" s="84">
        <v>11806</v>
      </c>
      <c r="E39" t="s">
        <v>124</v>
      </c>
      <c r="F39" s="84">
        <v>6021</v>
      </c>
      <c r="G39" s="84">
        <v>6481</v>
      </c>
      <c r="H39" s="84">
        <v>12502</v>
      </c>
    </row>
    <row r="40" spans="1:15" x14ac:dyDescent="0.25">
      <c r="A40" t="s">
        <v>125</v>
      </c>
      <c r="B40" s="84">
        <v>6082</v>
      </c>
      <c r="C40" s="84">
        <v>6568</v>
      </c>
      <c r="D40" s="84">
        <v>12650</v>
      </c>
      <c r="E40" t="s">
        <v>126</v>
      </c>
      <c r="F40" s="84">
        <v>6045</v>
      </c>
      <c r="G40" s="84">
        <v>6469</v>
      </c>
      <c r="H40" s="84">
        <v>12514</v>
      </c>
    </row>
    <row r="41" spans="1:15" x14ac:dyDescent="0.25">
      <c r="A41" t="s">
        <v>127</v>
      </c>
      <c r="B41" s="84">
        <v>5973</v>
      </c>
      <c r="C41" s="84">
        <v>6809</v>
      </c>
      <c r="D41" s="84">
        <v>12782</v>
      </c>
      <c r="E41" t="s">
        <v>128</v>
      </c>
      <c r="F41" s="84">
        <v>6032</v>
      </c>
      <c r="G41" s="84">
        <v>6836</v>
      </c>
      <c r="H41" s="84">
        <v>12868</v>
      </c>
    </row>
    <row r="42" spans="1:15" x14ac:dyDescent="0.25">
      <c r="A42" t="s">
        <v>129</v>
      </c>
      <c r="B42" s="84">
        <v>5994</v>
      </c>
      <c r="C42" s="84">
        <v>6671</v>
      </c>
      <c r="D42" s="84">
        <v>12665</v>
      </c>
      <c r="E42" t="s">
        <v>130</v>
      </c>
      <c r="F42" s="84">
        <v>6106</v>
      </c>
      <c r="G42" s="84">
        <v>6958</v>
      </c>
      <c r="H42" s="84">
        <v>13064</v>
      </c>
    </row>
    <row r="43" spans="1:15" x14ac:dyDescent="0.25">
      <c r="A43" t="s">
        <v>131</v>
      </c>
      <c r="B43" s="84">
        <v>6493</v>
      </c>
      <c r="C43" s="84">
        <v>7561</v>
      </c>
      <c r="D43" s="84">
        <v>14054</v>
      </c>
      <c r="E43" t="s">
        <v>132</v>
      </c>
      <c r="F43" s="84">
        <v>6462</v>
      </c>
      <c r="G43" s="84">
        <v>7412</v>
      </c>
      <c r="H43" s="84">
        <v>13874</v>
      </c>
    </row>
    <row r="44" spans="1:15" x14ac:dyDescent="0.25">
      <c r="A44" t="s">
        <v>133</v>
      </c>
      <c r="B44" s="84">
        <v>5885</v>
      </c>
      <c r="C44" s="84">
        <v>6502</v>
      </c>
      <c r="D44" s="84">
        <v>12387</v>
      </c>
      <c r="E44" t="s">
        <v>134</v>
      </c>
      <c r="F44" s="84">
        <v>5907</v>
      </c>
      <c r="G44" s="84">
        <v>7157</v>
      </c>
      <c r="H44" s="84">
        <v>13064</v>
      </c>
    </row>
    <row r="45" spans="1:15" x14ac:dyDescent="0.25">
      <c r="A45" t="s">
        <v>135</v>
      </c>
      <c r="B45" s="84">
        <v>5535</v>
      </c>
      <c r="C45" s="84">
        <v>6641</v>
      </c>
      <c r="D45" s="84">
        <v>12176</v>
      </c>
      <c r="E45" t="s">
        <v>136</v>
      </c>
      <c r="F45" s="84">
        <v>5504</v>
      </c>
      <c r="G45" s="84">
        <v>6617</v>
      </c>
      <c r="H45" s="84">
        <v>12121</v>
      </c>
    </row>
    <row r="46" spans="1:15" x14ac:dyDescent="0.25">
      <c r="A46" t="s">
        <v>137</v>
      </c>
      <c r="B46" s="84">
        <v>5203</v>
      </c>
      <c r="C46" s="84">
        <v>6555</v>
      </c>
      <c r="D46" s="84">
        <v>11758</v>
      </c>
      <c r="E46" t="s">
        <v>138</v>
      </c>
      <c r="F46" s="84">
        <v>4709</v>
      </c>
      <c r="G46" s="84">
        <v>5777</v>
      </c>
      <c r="H46" s="84">
        <v>10486</v>
      </c>
    </row>
    <row r="47" spans="1:15" x14ac:dyDescent="0.25">
      <c r="A47" t="s">
        <v>139</v>
      </c>
      <c r="B47" s="84">
        <v>4701</v>
      </c>
      <c r="C47" s="84">
        <v>5587</v>
      </c>
      <c r="D47" s="84">
        <v>10288</v>
      </c>
      <c r="E47" t="s">
        <v>140</v>
      </c>
      <c r="F47" s="84">
        <v>3979</v>
      </c>
      <c r="G47" s="84">
        <v>4650</v>
      </c>
      <c r="H47" s="84">
        <v>8629</v>
      </c>
    </row>
    <row r="48" spans="1:15" x14ac:dyDescent="0.25">
      <c r="A48" t="s">
        <v>141</v>
      </c>
      <c r="B48" s="84">
        <v>3371</v>
      </c>
      <c r="C48" s="84">
        <v>3890</v>
      </c>
      <c r="D48" s="84">
        <v>7261</v>
      </c>
      <c r="E48" t="s">
        <v>142</v>
      </c>
      <c r="F48" s="84">
        <v>4093</v>
      </c>
      <c r="G48" s="84">
        <v>5190</v>
      </c>
      <c r="H48" s="84">
        <v>9283</v>
      </c>
    </row>
    <row r="49" spans="1:8" x14ac:dyDescent="0.25">
      <c r="A49" t="s">
        <v>143</v>
      </c>
      <c r="B49" s="84">
        <v>3776</v>
      </c>
      <c r="C49" s="84">
        <v>4693</v>
      </c>
      <c r="D49" s="84">
        <v>8469</v>
      </c>
      <c r="E49" t="s">
        <v>144</v>
      </c>
      <c r="F49" s="84">
        <v>3815</v>
      </c>
      <c r="G49" s="84">
        <v>4661</v>
      </c>
      <c r="H49" s="84">
        <v>8476</v>
      </c>
    </row>
    <row r="50" spans="1:8" x14ac:dyDescent="0.25">
      <c r="A50" t="s">
        <v>145</v>
      </c>
      <c r="B50" s="84">
        <v>3515</v>
      </c>
      <c r="C50" s="84">
        <v>4464</v>
      </c>
      <c r="D50" s="84">
        <v>7979</v>
      </c>
      <c r="E50" t="s">
        <v>146</v>
      </c>
      <c r="F50" s="84">
        <v>3150</v>
      </c>
      <c r="G50" s="84">
        <v>4350</v>
      </c>
      <c r="H50" s="84">
        <v>7500</v>
      </c>
    </row>
    <row r="51" spans="1:8" x14ac:dyDescent="0.25">
      <c r="A51" t="s">
        <v>147</v>
      </c>
      <c r="B51" s="84">
        <v>3216</v>
      </c>
      <c r="C51" s="84">
        <v>4176</v>
      </c>
      <c r="D51" s="84">
        <v>7392</v>
      </c>
      <c r="E51" t="s">
        <v>148</v>
      </c>
      <c r="F51" s="84">
        <v>2763</v>
      </c>
      <c r="G51" s="84">
        <v>3676</v>
      </c>
      <c r="H51" s="84">
        <v>6439</v>
      </c>
    </row>
    <row r="52" spans="1:8" x14ac:dyDescent="0.25">
      <c r="A52" t="s">
        <v>149</v>
      </c>
      <c r="B52" s="84">
        <v>2486</v>
      </c>
      <c r="C52" s="84">
        <v>3262</v>
      </c>
      <c r="D52" s="84">
        <v>5748</v>
      </c>
      <c r="E52" t="s">
        <v>150</v>
      </c>
      <c r="F52" s="84">
        <v>2296</v>
      </c>
      <c r="G52" s="84">
        <v>3112</v>
      </c>
      <c r="H52" s="84">
        <v>5408</v>
      </c>
    </row>
    <row r="53" spans="1:8" x14ac:dyDescent="0.25">
      <c r="A53" t="s">
        <v>151</v>
      </c>
      <c r="B53" s="84">
        <v>2025</v>
      </c>
      <c r="C53" s="84">
        <v>2844</v>
      </c>
      <c r="D53" s="84">
        <v>4869</v>
      </c>
      <c r="E53" t="s">
        <v>152</v>
      </c>
      <c r="F53" s="84">
        <v>1872</v>
      </c>
      <c r="G53" s="84">
        <v>2508</v>
      </c>
      <c r="H53" s="84">
        <v>4380</v>
      </c>
    </row>
    <row r="54" spans="1:8" x14ac:dyDescent="0.25">
      <c r="A54" t="s">
        <v>153</v>
      </c>
      <c r="B54" s="84">
        <v>1756</v>
      </c>
      <c r="C54" s="84">
        <v>2529</v>
      </c>
      <c r="D54" s="84">
        <v>4285</v>
      </c>
      <c r="E54" t="s">
        <v>154</v>
      </c>
      <c r="F54" s="84">
        <v>1548</v>
      </c>
      <c r="G54" s="84">
        <v>2116</v>
      </c>
      <c r="H54" s="84">
        <v>3664</v>
      </c>
    </row>
    <row r="55" spans="1:8" x14ac:dyDescent="0.25">
      <c r="A55" t="s">
        <v>155</v>
      </c>
      <c r="B55" s="84">
        <v>1822</v>
      </c>
      <c r="C55" s="84">
        <v>2609</v>
      </c>
      <c r="D55" s="84">
        <v>4431</v>
      </c>
      <c r="E55" t="s">
        <v>156</v>
      </c>
      <c r="F55" s="84">
        <v>1522</v>
      </c>
      <c r="G55" s="84">
        <v>2095</v>
      </c>
      <c r="H55" s="84">
        <v>3617</v>
      </c>
    </row>
    <row r="56" spans="1:8" x14ac:dyDescent="0.25">
      <c r="A56" t="s">
        <v>157</v>
      </c>
      <c r="B56" s="84">
        <v>1503</v>
      </c>
      <c r="C56" s="84">
        <v>2303</v>
      </c>
      <c r="D56" s="84">
        <v>3806</v>
      </c>
      <c r="E56" t="s">
        <v>158</v>
      </c>
      <c r="F56" s="84">
        <v>1405</v>
      </c>
      <c r="G56" s="84">
        <v>2212</v>
      </c>
      <c r="H56" s="84">
        <v>3617</v>
      </c>
    </row>
    <row r="57" spans="1:8" x14ac:dyDescent="0.25">
      <c r="A57" t="s">
        <v>159</v>
      </c>
      <c r="B57" s="84">
        <v>1243</v>
      </c>
      <c r="C57" s="84">
        <v>1919</v>
      </c>
      <c r="D57" s="84">
        <v>3162</v>
      </c>
      <c r="E57" t="s">
        <v>160</v>
      </c>
      <c r="F57">
        <v>1133</v>
      </c>
      <c r="G57" s="84">
        <v>1854</v>
      </c>
      <c r="H57" s="84">
        <v>2987</v>
      </c>
    </row>
    <row r="58" spans="1:8" x14ac:dyDescent="0.25">
      <c r="A58" t="s">
        <v>161</v>
      </c>
      <c r="B58">
        <v>1039</v>
      </c>
      <c r="C58" s="84">
        <v>1566</v>
      </c>
      <c r="D58" s="84">
        <v>2605</v>
      </c>
      <c r="E58" t="s">
        <v>162</v>
      </c>
      <c r="F58">
        <v>786</v>
      </c>
      <c r="G58" s="84">
        <v>1314</v>
      </c>
      <c r="H58" s="84">
        <v>2100</v>
      </c>
    </row>
    <row r="59" spans="1:8" x14ac:dyDescent="0.25">
      <c r="A59" t="s">
        <v>163</v>
      </c>
      <c r="B59">
        <v>648</v>
      </c>
      <c r="C59" s="84">
        <v>1200</v>
      </c>
      <c r="D59" s="84">
        <v>1848</v>
      </c>
      <c r="E59" t="s">
        <v>164</v>
      </c>
      <c r="F59">
        <v>546</v>
      </c>
      <c r="G59">
        <v>1026</v>
      </c>
      <c r="H59" s="84">
        <v>1572</v>
      </c>
    </row>
    <row r="60" spans="1:8" x14ac:dyDescent="0.25">
      <c r="A60" t="s">
        <v>165</v>
      </c>
      <c r="B60">
        <v>461</v>
      </c>
      <c r="C60">
        <v>916</v>
      </c>
      <c r="D60" s="84">
        <v>1377</v>
      </c>
      <c r="E60" t="s">
        <v>166</v>
      </c>
      <c r="F60">
        <v>380</v>
      </c>
      <c r="G60">
        <v>748</v>
      </c>
      <c r="H60" s="84">
        <v>1128</v>
      </c>
    </row>
    <row r="61" spans="1:8" x14ac:dyDescent="0.25">
      <c r="A61" t="s">
        <v>167</v>
      </c>
      <c r="B61">
        <v>291</v>
      </c>
      <c r="C61">
        <v>660</v>
      </c>
      <c r="D61">
        <v>951</v>
      </c>
      <c r="E61" t="s">
        <v>168</v>
      </c>
      <c r="F61">
        <v>261</v>
      </c>
      <c r="G61">
        <v>507</v>
      </c>
      <c r="H61">
        <v>768</v>
      </c>
    </row>
    <row r="62" spans="1:8" x14ac:dyDescent="0.25">
      <c r="A62" t="s">
        <v>169</v>
      </c>
      <c r="B62">
        <v>241</v>
      </c>
      <c r="C62">
        <v>395</v>
      </c>
      <c r="D62">
        <v>636</v>
      </c>
      <c r="E62" t="s">
        <v>170</v>
      </c>
      <c r="F62">
        <v>155</v>
      </c>
      <c r="G62">
        <v>352</v>
      </c>
      <c r="H62">
        <v>507</v>
      </c>
    </row>
    <row r="63" spans="1:8" x14ac:dyDescent="0.25">
      <c r="A63" t="s">
        <v>171</v>
      </c>
      <c r="B63">
        <v>95</v>
      </c>
      <c r="C63">
        <v>224</v>
      </c>
      <c r="D63">
        <v>319</v>
      </c>
      <c r="E63" t="s">
        <v>172</v>
      </c>
      <c r="F63">
        <v>110</v>
      </c>
      <c r="G63">
        <v>172</v>
      </c>
      <c r="H63">
        <v>282</v>
      </c>
    </row>
    <row r="64" spans="1:8" x14ac:dyDescent="0.25">
      <c r="A64" t="s">
        <v>173</v>
      </c>
      <c r="B64">
        <v>69</v>
      </c>
      <c r="C64">
        <v>139</v>
      </c>
      <c r="D64">
        <v>208</v>
      </c>
      <c r="E64" t="s">
        <v>174</v>
      </c>
      <c r="F64">
        <v>51</v>
      </c>
      <c r="G64">
        <v>92</v>
      </c>
      <c r="H64">
        <v>143</v>
      </c>
    </row>
    <row r="65" spans="1:8" x14ac:dyDescent="0.25">
      <c r="A65" t="s">
        <v>175</v>
      </c>
      <c r="B65">
        <v>44</v>
      </c>
      <c r="C65">
        <v>80</v>
      </c>
      <c r="D65">
        <v>124</v>
      </c>
      <c r="E65" t="s">
        <v>176</v>
      </c>
      <c r="F65">
        <v>40</v>
      </c>
      <c r="G65">
        <v>38</v>
      </c>
      <c r="H65">
        <v>78</v>
      </c>
    </row>
    <row r="66" spans="1:8" x14ac:dyDescent="0.25">
      <c r="A66" t="s">
        <v>177</v>
      </c>
      <c r="B66">
        <v>34</v>
      </c>
      <c r="C66">
        <v>38</v>
      </c>
      <c r="D66">
        <v>72</v>
      </c>
      <c r="E66" t="s">
        <v>178</v>
      </c>
      <c r="F66">
        <v>98</v>
      </c>
      <c r="G66">
        <v>106</v>
      </c>
      <c r="H66">
        <v>204</v>
      </c>
    </row>
    <row r="68" spans="1:8" x14ac:dyDescent="0.25">
      <c r="A68" t="s">
        <v>179</v>
      </c>
    </row>
    <row r="70" spans="1:8" x14ac:dyDescent="0.25">
      <c r="A70" t="s">
        <v>28</v>
      </c>
      <c r="B70" t="s">
        <v>29</v>
      </c>
      <c r="C70" t="s">
        <v>53</v>
      </c>
    </row>
    <row r="71" spans="1:8" x14ac:dyDescent="0.25">
      <c r="A71">
        <v>0</v>
      </c>
      <c r="B71">
        <v>0</v>
      </c>
      <c r="C7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B34F-79A8-4606-8A3D-B1B749A9A203}">
  <dimension ref="A1:E76"/>
  <sheetViews>
    <sheetView zoomScaleNormal="100" workbookViewId="0">
      <selection activeCell="I65" sqref="I65"/>
    </sheetView>
  </sheetViews>
  <sheetFormatPr defaultRowHeight="13.8" x14ac:dyDescent="0.25"/>
  <cols>
    <col min="1" max="1" width="30.59765625" customWidth="1"/>
  </cols>
  <sheetData>
    <row r="1" spans="1:5" x14ac:dyDescent="0.25">
      <c r="A1" t="s">
        <v>273</v>
      </c>
    </row>
    <row r="2" spans="1:5" x14ac:dyDescent="0.25">
      <c r="A2" t="s">
        <v>294</v>
      </c>
    </row>
    <row r="3" spans="1:5" x14ac:dyDescent="0.25">
      <c r="A3" t="s">
        <v>182</v>
      </c>
    </row>
    <row r="4" spans="1:5" x14ac:dyDescent="0.25">
      <c r="A4" t="s">
        <v>183</v>
      </c>
    </row>
    <row r="5" spans="1:5" x14ac:dyDescent="0.25">
      <c r="A5" t="s">
        <v>184</v>
      </c>
    </row>
    <row r="6" spans="1:5" x14ac:dyDescent="0.25">
      <c r="A6" t="s">
        <v>185</v>
      </c>
      <c r="B6" t="s">
        <v>28</v>
      </c>
      <c r="C6" t="s">
        <v>29</v>
      </c>
      <c r="D6" t="s">
        <v>53</v>
      </c>
      <c r="E6" t="s">
        <v>186</v>
      </c>
    </row>
    <row r="7" spans="1:5" x14ac:dyDescent="0.25">
      <c r="A7" t="s">
        <v>187</v>
      </c>
      <c r="B7" s="84">
        <v>408808</v>
      </c>
      <c r="C7" s="84">
        <v>437526</v>
      </c>
      <c r="D7" s="84">
        <v>846334</v>
      </c>
      <c r="E7" s="84">
        <v>302594</v>
      </c>
    </row>
    <row r="8" spans="1:5" x14ac:dyDescent="0.25">
      <c r="A8" t="s">
        <v>188</v>
      </c>
      <c r="B8" s="84">
        <v>51359</v>
      </c>
      <c r="C8" s="84">
        <v>56397</v>
      </c>
      <c r="D8" s="84">
        <v>107756</v>
      </c>
      <c r="E8" s="84">
        <v>37490</v>
      </c>
    </row>
    <row r="9" spans="1:5" x14ac:dyDescent="0.25">
      <c r="A9" t="s">
        <v>189</v>
      </c>
      <c r="B9" s="84">
        <v>20486</v>
      </c>
      <c r="C9" s="84">
        <v>21727</v>
      </c>
      <c r="D9" s="84">
        <v>42213</v>
      </c>
      <c r="E9" s="84">
        <v>14895</v>
      </c>
    </row>
    <row r="10" spans="1:5" x14ac:dyDescent="0.25">
      <c r="A10" t="s">
        <v>190</v>
      </c>
      <c r="B10" s="84">
        <v>30553</v>
      </c>
      <c r="C10" s="84">
        <v>31208</v>
      </c>
      <c r="D10" s="84">
        <v>61761</v>
      </c>
      <c r="E10" s="84">
        <v>23346</v>
      </c>
    </row>
    <row r="11" spans="1:5" x14ac:dyDescent="0.25">
      <c r="A11" t="s">
        <v>191</v>
      </c>
      <c r="B11" s="84">
        <v>29078</v>
      </c>
      <c r="C11" s="84">
        <v>30554</v>
      </c>
      <c r="D11" s="84">
        <v>59632</v>
      </c>
      <c r="E11" s="84">
        <v>19486</v>
      </c>
    </row>
    <row r="12" spans="1:5" x14ac:dyDescent="0.25">
      <c r="A12" t="s">
        <v>192</v>
      </c>
      <c r="B12" s="84">
        <v>19371</v>
      </c>
      <c r="C12" s="84">
        <v>21195</v>
      </c>
      <c r="D12" s="84">
        <v>40566</v>
      </c>
      <c r="E12" s="84">
        <v>14649</v>
      </c>
    </row>
    <row r="13" spans="1:5" x14ac:dyDescent="0.25">
      <c r="A13" t="s">
        <v>193</v>
      </c>
      <c r="B13" s="84">
        <v>19708</v>
      </c>
      <c r="C13" s="84">
        <v>21003</v>
      </c>
      <c r="D13" s="84">
        <v>40711</v>
      </c>
      <c r="E13" s="84">
        <v>14068</v>
      </c>
    </row>
    <row r="14" spans="1:5" x14ac:dyDescent="0.25">
      <c r="A14" t="s">
        <v>194</v>
      </c>
      <c r="B14" s="84">
        <v>54884</v>
      </c>
      <c r="C14" s="84">
        <v>56727</v>
      </c>
      <c r="D14" s="84">
        <v>111611</v>
      </c>
      <c r="E14" s="84">
        <v>35312</v>
      </c>
    </row>
    <row r="15" spans="1:5" x14ac:dyDescent="0.25">
      <c r="A15" t="s">
        <v>195</v>
      </c>
      <c r="B15" s="84">
        <v>19453</v>
      </c>
      <c r="C15" s="84">
        <v>21059</v>
      </c>
      <c r="D15" s="84">
        <v>40512</v>
      </c>
      <c r="E15" s="84">
        <v>14524</v>
      </c>
    </row>
    <row r="16" spans="1:5" x14ac:dyDescent="0.25">
      <c r="A16" t="s">
        <v>196</v>
      </c>
      <c r="B16" s="84">
        <v>32018</v>
      </c>
      <c r="C16" s="84">
        <v>33969</v>
      </c>
      <c r="D16" s="84">
        <v>65987</v>
      </c>
      <c r="E16" s="84">
        <v>20780</v>
      </c>
    </row>
    <row r="17" spans="1:5" x14ac:dyDescent="0.25">
      <c r="A17" t="s">
        <v>197</v>
      </c>
      <c r="B17" s="84">
        <v>22826</v>
      </c>
      <c r="C17" s="84">
        <v>23852</v>
      </c>
      <c r="D17" s="84">
        <v>46678</v>
      </c>
      <c r="E17" s="84">
        <v>16088</v>
      </c>
    </row>
    <row r="18" spans="1:5" x14ac:dyDescent="0.25">
      <c r="A18" t="s">
        <v>295</v>
      </c>
      <c r="B18" s="84">
        <v>2175</v>
      </c>
      <c r="C18" s="84">
        <v>2367</v>
      </c>
      <c r="D18" s="84">
        <v>4542</v>
      </c>
      <c r="E18" s="84">
        <v>1730</v>
      </c>
    </row>
    <row r="19" spans="1:5" x14ac:dyDescent="0.25">
      <c r="A19" t="s">
        <v>198</v>
      </c>
      <c r="B19" s="84">
        <v>7713</v>
      </c>
      <c r="C19" s="84">
        <v>8101</v>
      </c>
      <c r="D19" s="84">
        <v>15814</v>
      </c>
      <c r="E19" s="84">
        <v>5719</v>
      </c>
    </row>
    <row r="20" spans="1:5" x14ac:dyDescent="0.25">
      <c r="A20" t="s">
        <v>199</v>
      </c>
      <c r="B20" s="84">
        <v>3569</v>
      </c>
      <c r="C20" s="84">
        <v>3762</v>
      </c>
      <c r="D20" s="84">
        <v>7331</v>
      </c>
      <c r="E20" s="84">
        <v>1930</v>
      </c>
    </row>
    <row r="21" spans="1:5" x14ac:dyDescent="0.25">
      <c r="A21" t="s">
        <v>200</v>
      </c>
      <c r="B21" s="84">
        <v>4466</v>
      </c>
      <c r="C21" s="84">
        <v>4596</v>
      </c>
      <c r="D21" s="84">
        <v>9062</v>
      </c>
      <c r="E21" s="84">
        <v>2926</v>
      </c>
    </row>
    <row r="22" spans="1:5" x14ac:dyDescent="0.25">
      <c r="A22" t="s">
        <v>201</v>
      </c>
      <c r="B22" s="84">
        <v>3182</v>
      </c>
      <c r="C22" s="84">
        <v>3629</v>
      </c>
      <c r="D22" s="84">
        <v>6811</v>
      </c>
      <c r="E22" s="84">
        <v>2762</v>
      </c>
    </row>
    <row r="23" spans="1:5" x14ac:dyDescent="0.25">
      <c r="A23" t="s">
        <v>202</v>
      </c>
      <c r="B23" s="84">
        <v>920</v>
      </c>
      <c r="C23" s="84">
        <v>998</v>
      </c>
      <c r="D23" s="84">
        <v>1918</v>
      </c>
      <c r="E23" s="84">
        <v>573</v>
      </c>
    </row>
    <row r="24" spans="1:5" x14ac:dyDescent="0.25">
      <c r="A24" t="s">
        <v>203</v>
      </c>
      <c r="B24" s="84">
        <v>4059</v>
      </c>
      <c r="C24" s="84">
        <v>4784</v>
      </c>
      <c r="D24" s="84">
        <v>8843</v>
      </c>
      <c r="E24" s="84">
        <v>4946</v>
      </c>
    </row>
    <row r="25" spans="1:5" x14ac:dyDescent="0.25">
      <c r="A25" t="s">
        <v>204</v>
      </c>
      <c r="B25" s="84">
        <v>2663</v>
      </c>
      <c r="C25" s="84">
        <v>2893</v>
      </c>
      <c r="D25" s="84">
        <v>5556</v>
      </c>
      <c r="E25" s="84">
        <v>1894</v>
      </c>
    </row>
    <row r="26" spans="1:5" x14ac:dyDescent="0.25">
      <c r="A26" t="s">
        <v>205</v>
      </c>
      <c r="B26" s="84">
        <v>3694</v>
      </c>
      <c r="C26" s="84">
        <v>3940</v>
      </c>
      <c r="D26" s="84">
        <v>7634</v>
      </c>
      <c r="E26" s="84">
        <v>1976</v>
      </c>
    </row>
    <row r="27" spans="1:5" x14ac:dyDescent="0.25">
      <c r="A27" t="s">
        <v>206</v>
      </c>
      <c r="B27" s="84">
        <v>2643</v>
      </c>
      <c r="C27" s="84">
        <v>2899</v>
      </c>
      <c r="D27" s="84">
        <v>5542</v>
      </c>
      <c r="E27" s="84">
        <v>2009</v>
      </c>
    </row>
    <row r="28" spans="1:5" x14ac:dyDescent="0.25">
      <c r="A28" t="s">
        <v>207</v>
      </c>
      <c r="B28" s="84">
        <v>3999</v>
      </c>
      <c r="C28" s="84">
        <v>4360</v>
      </c>
      <c r="D28" s="84">
        <v>8359</v>
      </c>
      <c r="E28" s="84">
        <v>2840</v>
      </c>
    </row>
    <row r="29" spans="1:5" x14ac:dyDescent="0.25">
      <c r="A29" t="s">
        <v>208</v>
      </c>
      <c r="B29" s="84">
        <v>2700</v>
      </c>
      <c r="C29" s="84">
        <v>2715</v>
      </c>
      <c r="D29" s="84">
        <v>5415</v>
      </c>
      <c r="E29" s="84">
        <v>1790</v>
      </c>
    </row>
    <row r="30" spans="1:5" x14ac:dyDescent="0.25">
      <c r="A30" t="s">
        <v>209</v>
      </c>
      <c r="B30" s="84">
        <v>3284</v>
      </c>
      <c r="C30" s="84">
        <v>3652</v>
      </c>
      <c r="D30" s="84">
        <v>6936</v>
      </c>
      <c r="E30" s="84">
        <v>2653</v>
      </c>
    </row>
    <row r="31" spans="1:5" x14ac:dyDescent="0.25">
      <c r="A31" t="s">
        <v>210</v>
      </c>
      <c r="B31" s="84">
        <v>2958</v>
      </c>
      <c r="C31" s="84">
        <v>3110</v>
      </c>
      <c r="D31" s="84">
        <v>6068</v>
      </c>
      <c r="E31" s="84">
        <v>2048</v>
      </c>
    </row>
    <row r="32" spans="1:5" x14ac:dyDescent="0.25">
      <c r="A32" t="s">
        <v>211</v>
      </c>
      <c r="B32" s="84">
        <v>1265</v>
      </c>
      <c r="C32" s="84">
        <v>1370</v>
      </c>
      <c r="D32" s="84">
        <v>2635</v>
      </c>
      <c r="E32" s="84">
        <v>1078</v>
      </c>
    </row>
    <row r="33" spans="1:5" x14ac:dyDescent="0.25">
      <c r="A33" t="s">
        <v>212</v>
      </c>
      <c r="B33" s="84">
        <v>3695</v>
      </c>
      <c r="C33" s="84">
        <v>4117</v>
      </c>
      <c r="D33" s="84">
        <v>7812</v>
      </c>
      <c r="E33" s="84">
        <v>3653</v>
      </c>
    </row>
    <row r="34" spans="1:5" x14ac:dyDescent="0.25">
      <c r="A34" t="s">
        <v>213</v>
      </c>
      <c r="B34" s="84">
        <v>1356</v>
      </c>
      <c r="C34" s="84">
        <v>1519</v>
      </c>
      <c r="D34" s="84">
        <v>2875</v>
      </c>
      <c r="E34" s="84">
        <v>1033</v>
      </c>
    </row>
    <row r="35" spans="1:5" x14ac:dyDescent="0.25">
      <c r="A35" t="s">
        <v>214</v>
      </c>
      <c r="B35" s="84">
        <v>6416</v>
      </c>
      <c r="C35" s="84">
        <v>7132</v>
      </c>
      <c r="D35" s="84">
        <v>13548</v>
      </c>
      <c r="E35" s="84">
        <v>6668</v>
      </c>
    </row>
    <row r="36" spans="1:5" x14ac:dyDescent="0.25">
      <c r="A36" t="s">
        <v>215</v>
      </c>
      <c r="B36" s="84">
        <v>1578</v>
      </c>
      <c r="C36" s="84">
        <v>1811</v>
      </c>
      <c r="D36" s="84">
        <v>3389</v>
      </c>
      <c r="E36" s="84">
        <v>1244</v>
      </c>
    </row>
    <row r="37" spans="1:5" x14ac:dyDescent="0.25">
      <c r="A37" t="s">
        <v>216</v>
      </c>
      <c r="B37" s="84">
        <v>1207</v>
      </c>
      <c r="C37" s="84">
        <v>1222</v>
      </c>
      <c r="D37" s="84">
        <v>2429</v>
      </c>
      <c r="E37" s="84">
        <v>956</v>
      </c>
    </row>
    <row r="38" spans="1:5" x14ac:dyDescent="0.25">
      <c r="A38" t="s">
        <v>217</v>
      </c>
      <c r="B38" s="84">
        <v>1468</v>
      </c>
      <c r="C38" s="84">
        <v>1560</v>
      </c>
      <c r="D38" s="84">
        <v>3028</v>
      </c>
      <c r="E38" s="84">
        <v>1351</v>
      </c>
    </row>
    <row r="39" spans="1:5" x14ac:dyDescent="0.25">
      <c r="A39" t="s">
        <v>218</v>
      </c>
      <c r="B39" s="84">
        <v>2750</v>
      </c>
      <c r="C39" s="84">
        <v>3082</v>
      </c>
      <c r="D39" s="84">
        <v>5832</v>
      </c>
      <c r="E39" s="84">
        <v>2563</v>
      </c>
    </row>
    <row r="40" spans="1:5" x14ac:dyDescent="0.25">
      <c r="A40" t="s">
        <v>219</v>
      </c>
      <c r="B40">
        <v>855</v>
      </c>
      <c r="C40">
        <v>905</v>
      </c>
      <c r="D40" s="84">
        <v>1760</v>
      </c>
      <c r="E40">
        <v>609</v>
      </c>
    </row>
    <row r="41" spans="1:5" x14ac:dyDescent="0.25">
      <c r="A41" t="s">
        <v>220</v>
      </c>
      <c r="B41">
        <v>600</v>
      </c>
      <c r="C41" s="84">
        <v>609</v>
      </c>
      <c r="D41" s="84">
        <v>1209</v>
      </c>
      <c r="E41">
        <v>440</v>
      </c>
    </row>
    <row r="42" spans="1:5" x14ac:dyDescent="0.25">
      <c r="A42" t="s">
        <v>221</v>
      </c>
      <c r="B42">
        <v>945</v>
      </c>
      <c r="C42" s="84">
        <v>1004</v>
      </c>
      <c r="D42" s="84">
        <v>1949</v>
      </c>
      <c r="E42">
        <v>659</v>
      </c>
    </row>
    <row r="43" spans="1:5" x14ac:dyDescent="0.25">
      <c r="A43" t="s">
        <v>222</v>
      </c>
      <c r="B43" s="84">
        <v>739</v>
      </c>
      <c r="C43" s="84">
        <v>823</v>
      </c>
      <c r="D43" s="84">
        <v>1562</v>
      </c>
      <c r="E43" s="84">
        <v>857</v>
      </c>
    </row>
    <row r="44" spans="1:5" x14ac:dyDescent="0.25">
      <c r="A44" t="s">
        <v>223</v>
      </c>
      <c r="B44" s="84">
        <v>3146</v>
      </c>
      <c r="C44" s="84">
        <v>3400</v>
      </c>
      <c r="D44" s="84">
        <v>6546</v>
      </c>
      <c r="E44" s="84">
        <v>3317</v>
      </c>
    </row>
    <row r="45" spans="1:5" x14ac:dyDescent="0.25">
      <c r="A45" t="s">
        <v>224</v>
      </c>
      <c r="B45" s="84">
        <v>929</v>
      </c>
      <c r="C45" s="84">
        <v>1052</v>
      </c>
      <c r="D45" s="84">
        <v>1981</v>
      </c>
      <c r="E45" s="84">
        <v>738</v>
      </c>
    </row>
    <row r="46" spans="1:5" x14ac:dyDescent="0.25">
      <c r="A46" t="s">
        <v>225</v>
      </c>
      <c r="B46" s="84">
        <v>2141</v>
      </c>
      <c r="C46" s="84">
        <v>2291</v>
      </c>
      <c r="D46" s="84">
        <v>4432</v>
      </c>
      <c r="E46" s="84">
        <v>1577</v>
      </c>
    </row>
    <row r="47" spans="1:5" x14ac:dyDescent="0.25">
      <c r="A47" t="s">
        <v>226</v>
      </c>
      <c r="B47" s="84">
        <v>2645</v>
      </c>
      <c r="C47" s="84">
        <v>3082</v>
      </c>
      <c r="D47" s="84">
        <v>5727</v>
      </c>
      <c r="E47" s="84">
        <v>3187</v>
      </c>
    </row>
    <row r="48" spans="1:5" x14ac:dyDescent="0.25">
      <c r="A48" t="s">
        <v>227</v>
      </c>
      <c r="B48" s="84">
        <v>3194</v>
      </c>
      <c r="C48" s="84">
        <v>3426</v>
      </c>
      <c r="D48" s="84">
        <v>6620</v>
      </c>
      <c r="E48" s="84">
        <v>2241</v>
      </c>
    </row>
    <row r="49" spans="1:5" x14ac:dyDescent="0.25">
      <c r="A49" t="s">
        <v>228</v>
      </c>
      <c r="B49" s="84">
        <v>1536</v>
      </c>
      <c r="C49" s="84">
        <v>1888</v>
      </c>
      <c r="D49" s="84">
        <v>3424</v>
      </c>
      <c r="E49" s="84">
        <v>1707</v>
      </c>
    </row>
    <row r="50" spans="1:5" x14ac:dyDescent="0.25">
      <c r="A50" t="s">
        <v>229</v>
      </c>
      <c r="B50" s="84">
        <v>6847</v>
      </c>
      <c r="C50" s="84">
        <v>7312</v>
      </c>
      <c r="D50" s="84">
        <v>14159</v>
      </c>
      <c r="E50" s="84">
        <v>4301</v>
      </c>
    </row>
    <row r="51" spans="1:5" x14ac:dyDescent="0.25">
      <c r="A51" t="s">
        <v>230</v>
      </c>
      <c r="B51" s="84">
        <v>6027</v>
      </c>
      <c r="C51" s="84">
        <v>6773</v>
      </c>
      <c r="D51" s="84">
        <v>12800</v>
      </c>
      <c r="E51" s="84">
        <v>5068</v>
      </c>
    </row>
    <row r="52" spans="1:5" x14ac:dyDescent="0.25">
      <c r="A52" t="s">
        <v>231</v>
      </c>
      <c r="B52" s="84">
        <v>11708</v>
      </c>
      <c r="C52" s="84">
        <v>13651</v>
      </c>
      <c r="D52" s="84">
        <v>25359</v>
      </c>
      <c r="E52" s="84">
        <v>12913</v>
      </c>
    </row>
    <row r="53" spans="1:5" x14ac:dyDescent="0.25">
      <c r="A53" t="s">
        <v>296</v>
      </c>
    </row>
    <row r="54" spans="1:5" x14ac:dyDescent="0.25">
      <c r="A54" t="s">
        <v>276</v>
      </c>
    </row>
    <row r="56" spans="1:5" x14ac:dyDescent="0.25">
      <c r="A56" t="s">
        <v>277</v>
      </c>
    </row>
    <row r="60" spans="1:5" x14ac:dyDescent="0.25">
      <c r="A60" t="s">
        <v>188</v>
      </c>
      <c r="B60">
        <v>79623</v>
      </c>
      <c r="C60">
        <v>88456</v>
      </c>
      <c r="D60">
        <v>168079</v>
      </c>
      <c r="E60">
        <v>64171</v>
      </c>
    </row>
    <row r="61" spans="1:5" x14ac:dyDescent="0.25">
      <c r="A61" t="s">
        <v>189</v>
      </c>
      <c r="B61">
        <v>34516</v>
      </c>
      <c r="C61">
        <v>37258</v>
      </c>
      <c r="D61">
        <v>71774</v>
      </c>
      <c r="E61">
        <v>26937</v>
      </c>
    </row>
    <row r="62" spans="1:5" x14ac:dyDescent="0.25">
      <c r="A62" t="s">
        <v>190</v>
      </c>
      <c r="B62">
        <v>33699</v>
      </c>
      <c r="C62">
        <v>34608</v>
      </c>
      <c r="D62">
        <v>68307</v>
      </c>
      <c r="E62">
        <v>26663</v>
      </c>
    </row>
    <row r="63" spans="1:5" x14ac:dyDescent="0.25">
      <c r="A63" t="s">
        <v>191</v>
      </c>
      <c r="B63">
        <v>37523</v>
      </c>
      <c r="C63">
        <v>39687</v>
      </c>
      <c r="D63">
        <v>77210</v>
      </c>
      <c r="E63">
        <v>25954</v>
      </c>
    </row>
    <row r="64" spans="1:5" x14ac:dyDescent="0.25">
      <c r="A64" t="s">
        <v>192</v>
      </c>
      <c r="B64">
        <v>29404</v>
      </c>
      <c r="C64">
        <v>32289</v>
      </c>
      <c r="D64">
        <v>61693</v>
      </c>
      <c r="E64">
        <v>22705</v>
      </c>
    </row>
    <row r="65" spans="1:5" x14ac:dyDescent="0.25">
      <c r="A65" t="s">
        <v>193</v>
      </c>
      <c r="B65">
        <v>22383</v>
      </c>
      <c r="C65">
        <v>23785</v>
      </c>
      <c r="D65">
        <v>46168</v>
      </c>
      <c r="E65">
        <v>16375</v>
      </c>
    </row>
    <row r="66" spans="1:5" x14ac:dyDescent="0.25">
      <c r="A66" t="s">
        <v>194</v>
      </c>
      <c r="B66">
        <v>62489</v>
      </c>
      <c r="C66">
        <v>65311</v>
      </c>
      <c r="D66">
        <v>127800</v>
      </c>
      <c r="E66">
        <v>41624</v>
      </c>
    </row>
    <row r="67" spans="1:5" x14ac:dyDescent="0.25">
      <c r="A67" t="s">
        <v>195</v>
      </c>
      <c r="B67">
        <v>25869</v>
      </c>
      <c r="C67">
        <v>28191</v>
      </c>
      <c r="D67">
        <v>54060</v>
      </c>
      <c r="E67">
        <v>21192</v>
      </c>
    </row>
    <row r="68" spans="1:5" x14ac:dyDescent="0.25">
      <c r="A68" t="s">
        <v>196</v>
      </c>
      <c r="B68">
        <v>59211</v>
      </c>
      <c r="C68">
        <v>62719</v>
      </c>
      <c r="D68">
        <v>121930</v>
      </c>
      <c r="E68">
        <v>39807</v>
      </c>
    </row>
    <row r="69" spans="1:5" x14ac:dyDescent="0.25">
      <c r="A69" t="s">
        <v>197</v>
      </c>
      <c r="B69">
        <v>24091</v>
      </c>
      <c r="C69">
        <v>25222</v>
      </c>
      <c r="D69">
        <v>49313</v>
      </c>
      <c r="E69">
        <v>17166</v>
      </c>
    </row>
    <row r="70" spans="1:5" x14ac:dyDescent="0.25">
      <c r="B70">
        <f>SUM(B60:B69)</f>
        <v>408808</v>
      </c>
      <c r="C70">
        <f t="shared" ref="C70:E70" si="0">SUM(C60:C69)</f>
        <v>437526</v>
      </c>
      <c r="D70">
        <f t="shared" si="0"/>
        <v>846334</v>
      </c>
      <c r="E70">
        <f t="shared" si="0"/>
        <v>302594</v>
      </c>
    </row>
    <row r="74" spans="1:5" x14ac:dyDescent="0.25">
      <c r="A74" t="s">
        <v>187</v>
      </c>
      <c r="B74" s="84">
        <v>408808</v>
      </c>
      <c r="C74" s="84">
        <v>437526</v>
      </c>
      <c r="D74" s="84">
        <v>846334</v>
      </c>
      <c r="E74" s="84">
        <v>302594</v>
      </c>
    </row>
    <row r="75" spans="1:5" x14ac:dyDescent="0.25">
      <c r="B75">
        <v>408608</v>
      </c>
      <c r="C75">
        <v>437197</v>
      </c>
      <c r="D75">
        <v>845805</v>
      </c>
      <c r="E75">
        <v>301706</v>
      </c>
    </row>
    <row r="76" spans="1:5" x14ac:dyDescent="0.25">
      <c r="B76" s="84">
        <f>B74-B75</f>
        <v>200</v>
      </c>
      <c r="C76" s="84">
        <f t="shared" ref="C76:E76" si="1">C74-C75</f>
        <v>329</v>
      </c>
      <c r="D76" s="84">
        <f t="shared" si="1"/>
        <v>529</v>
      </c>
      <c r="E76" s="84">
        <f t="shared" si="1"/>
        <v>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F2B9B-3687-4009-9D3B-E4F80BDB926D}">
  <dimension ref="A1:E17"/>
  <sheetViews>
    <sheetView zoomScaleNormal="100" workbookViewId="0">
      <selection activeCell="A7" sqref="A7"/>
    </sheetView>
  </sheetViews>
  <sheetFormatPr defaultRowHeight="13.8" x14ac:dyDescent="0.25"/>
  <cols>
    <col min="1" max="1" width="28" customWidth="1"/>
  </cols>
  <sheetData>
    <row r="1" spans="1:5" x14ac:dyDescent="0.25">
      <c r="A1" t="s">
        <v>188</v>
      </c>
      <c r="B1">
        <v>51359</v>
      </c>
      <c r="C1">
        <v>56397</v>
      </c>
      <c r="D1">
        <v>107756</v>
      </c>
      <c r="E1">
        <v>37490</v>
      </c>
    </row>
    <row r="2" spans="1:5" x14ac:dyDescent="0.25">
      <c r="A2" t="s">
        <v>202</v>
      </c>
      <c r="B2">
        <v>920</v>
      </c>
      <c r="C2">
        <v>998</v>
      </c>
      <c r="D2">
        <v>1918</v>
      </c>
      <c r="E2">
        <v>573</v>
      </c>
    </row>
    <row r="3" spans="1:5" x14ac:dyDescent="0.25">
      <c r="A3" t="s">
        <v>203</v>
      </c>
      <c r="B3">
        <v>4059</v>
      </c>
      <c r="C3">
        <v>4784</v>
      </c>
      <c r="D3">
        <v>8843</v>
      </c>
      <c r="E3">
        <v>4946</v>
      </c>
    </row>
    <row r="4" spans="1:5" x14ac:dyDescent="0.25">
      <c r="A4" t="s">
        <v>227</v>
      </c>
      <c r="B4">
        <v>3194</v>
      </c>
      <c r="C4">
        <v>3426</v>
      </c>
      <c r="D4">
        <v>6620</v>
      </c>
      <c r="E4">
        <v>2241</v>
      </c>
    </row>
    <row r="5" spans="1:5" x14ac:dyDescent="0.25">
      <c r="A5" t="s">
        <v>228</v>
      </c>
      <c r="B5">
        <v>1536</v>
      </c>
      <c r="C5">
        <v>1888</v>
      </c>
      <c r="D5">
        <v>3424</v>
      </c>
      <c r="E5">
        <v>1707</v>
      </c>
    </row>
    <row r="6" spans="1:5" x14ac:dyDescent="0.25">
      <c r="A6" t="s">
        <v>229</v>
      </c>
      <c r="B6">
        <v>6847</v>
      </c>
      <c r="C6">
        <v>7312</v>
      </c>
      <c r="D6">
        <v>14159</v>
      </c>
      <c r="E6">
        <v>4301</v>
      </c>
    </row>
    <row r="7" spans="1:5" x14ac:dyDescent="0.25">
      <c r="A7" t="s">
        <v>231</v>
      </c>
      <c r="B7">
        <v>11708</v>
      </c>
      <c r="C7">
        <v>13651</v>
      </c>
      <c r="D7">
        <v>25359</v>
      </c>
      <c r="E7">
        <v>12913</v>
      </c>
    </row>
    <row r="8" spans="1:5" x14ac:dyDescent="0.25">
      <c r="B8">
        <f>SUM(B1:B7)</f>
        <v>79623</v>
      </c>
      <c r="C8">
        <f t="shared" ref="C8:E8" si="0">SUM(C1:C7)</f>
        <v>88456</v>
      </c>
      <c r="D8">
        <f t="shared" si="0"/>
        <v>168079</v>
      </c>
      <c r="E8">
        <f t="shared" si="0"/>
        <v>64171</v>
      </c>
    </row>
    <row r="11" spans="1:5" x14ac:dyDescent="0.25">
      <c r="A11" t="s">
        <v>188</v>
      </c>
      <c r="B11">
        <v>51359</v>
      </c>
      <c r="C11">
        <v>56397</v>
      </c>
      <c r="D11">
        <v>107756</v>
      </c>
      <c r="E11">
        <v>37490</v>
      </c>
    </row>
    <row r="12" spans="1:5" x14ac:dyDescent="0.25">
      <c r="A12" t="s">
        <v>202</v>
      </c>
      <c r="B12">
        <v>920</v>
      </c>
      <c r="C12">
        <v>998</v>
      </c>
      <c r="D12">
        <v>1918</v>
      </c>
      <c r="E12">
        <v>573</v>
      </c>
    </row>
    <row r="13" spans="1:5" x14ac:dyDescent="0.25">
      <c r="A13" t="s">
        <v>203</v>
      </c>
      <c r="B13">
        <v>4059</v>
      </c>
      <c r="C13">
        <v>4784</v>
      </c>
      <c r="D13">
        <v>8843</v>
      </c>
      <c r="E13">
        <v>4946</v>
      </c>
    </row>
    <row r="14" spans="1:5" x14ac:dyDescent="0.25">
      <c r="A14" t="s">
        <v>227</v>
      </c>
      <c r="B14">
        <v>3194</v>
      </c>
      <c r="C14">
        <v>3426</v>
      </c>
      <c r="D14">
        <v>6620</v>
      </c>
      <c r="E14">
        <v>2241</v>
      </c>
    </row>
    <row r="15" spans="1:5" x14ac:dyDescent="0.25">
      <c r="A15" t="s">
        <v>228</v>
      </c>
      <c r="B15">
        <v>1536</v>
      </c>
      <c r="C15">
        <v>1888</v>
      </c>
      <c r="D15">
        <v>3424</v>
      </c>
      <c r="E15">
        <v>1707</v>
      </c>
    </row>
    <row r="16" spans="1:5" x14ac:dyDescent="0.25">
      <c r="A16" t="s">
        <v>229</v>
      </c>
      <c r="B16">
        <v>6847</v>
      </c>
      <c r="C16">
        <v>7312</v>
      </c>
      <c r="D16">
        <v>14159</v>
      </c>
      <c r="E16">
        <v>4301</v>
      </c>
    </row>
    <row r="17" spans="1:5" x14ac:dyDescent="0.25">
      <c r="A17" t="s">
        <v>231</v>
      </c>
      <c r="B17">
        <v>11708</v>
      </c>
      <c r="C17">
        <v>13651</v>
      </c>
      <c r="D17">
        <v>25359</v>
      </c>
      <c r="E17">
        <v>12913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B1D3-5AC9-4F7F-AA2F-A90FB42AB348}">
  <dimension ref="A1:E16"/>
  <sheetViews>
    <sheetView workbookViewId="0">
      <selection activeCell="B8" sqref="B8:E8"/>
    </sheetView>
  </sheetViews>
  <sheetFormatPr defaultRowHeight="13.8" x14ac:dyDescent="0.25"/>
  <cols>
    <col min="1" max="1" width="31" customWidth="1"/>
  </cols>
  <sheetData>
    <row r="1" spans="1:5" x14ac:dyDescent="0.25">
      <c r="A1" t="s">
        <v>189</v>
      </c>
      <c r="B1">
        <v>20486</v>
      </c>
      <c r="C1">
        <v>21727</v>
      </c>
      <c r="D1">
        <v>42213</v>
      </c>
      <c r="E1">
        <v>14895</v>
      </c>
    </row>
    <row r="2" spans="1:5" x14ac:dyDescent="0.25">
      <c r="A2" t="s">
        <v>201</v>
      </c>
      <c r="B2" s="84">
        <v>3182</v>
      </c>
      <c r="C2" s="84">
        <v>3629</v>
      </c>
      <c r="D2" s="84">
        <v>6811</v>
      </c>
      <c r="E2" s="84">
        <v>2762</v>
      </c>
    </row>
    <row r="3" spans="1:5" x14ac:dyDescent="0.25">
      <c r="A3" t="s">
        <v>210</v>
      </c>
      <c r="B3">
        <v>2958</v>
      </c>
      <c r="C3">
        <v>3110</v>
      </c>
      <c r="D3">
        <v>6068</v>
      </c>
      <c r="E3">
        <v>2048</v>
      </c>
    </row>
    <row r="4" spans="1:5" x14ac:dyDescent="0.25">
      <c r="A4" t="s">
        <v>224</v>
      </c>
      <c r="B4">
        <v>929</v>
      </c>
      <c r="C4">
        <v>1052</v>
      </c>
      <c r="D4">
        <v>1981</v>
      </c>
      <c r="E4">
        <v>738</v>
      </c>
    </row>
    <row r="5" spans="1:5" x14ac:dyDescent="0.25">
      <c r="A5" t="s">
        <v>225</v>
      </c>
      <c r="B5">
        <v>2141</v>
      </c>
      <c r="C5">
        <v>2291</v>
      </c>
      <c r="D5">
        <v>4432</v>
      </c>
      <c r="E5">
        <v>1577</v>
      </c>
    </row>
    <row r="6" spans="1:5" x14ac:dyDescent="0.25">
      <c r="A6" t="s">
        <v>226</v>
      </c>
      <c r="B6">
        <v>2645</v>
      </c>
      <c r="C6">
        <v>3082</v>
      </c>
      <c r="D6">
        <v>5727</v>
      </c>
      <c r="E6">
        <v>3187</v>
      </c>
    </row>
    <row r="7" spans="1:5" x14ac:dyDescent="0.25">
      <c r="A7" t="s">
        <v>295</v>
      </c>
      <c r="B7">
        <v>2175</v>
      </c>
      <c r="C7">
        <v>2367</v>
      </c>
      <c r="D7">
        <v>4542</v>
      </c>
      <c r="E7">
        <v>1730</v>
      </c>
    </row>
    <row r="8" spans="1:5" x14ac:dyDescent="0.25">
      <c r="B8">
        <f>SUM(B1:B7)</f>
        <v>34516</v>
      </c>
      <c r="C8">
        <f t="shared" ref="C8:E8" si="0">SUM(C1:C7)</f>
        <v>37258</v>
      </c>
      <c r="D8">
        <f t="shared" si="0"/>
        <v>71774</v>
      </c>
      <c r="E8">
        <f t="shared" si="0"/>
        <v>26937</v>
      </c>
    </row>
    <row r="10" spans="1:5" x14ac:dyDescent="0.25">
      <c r="A10" t="s">
        <v>189</v>
      </c>
      <c r="B10" s="84">
        <v>20486</v>
      </c>
      <c r="C10" s="84">
        <v>21727</v>
      </c>
      <c r="D10" s="84">
        <v>42213</v>
      </c>
      <c r="E10" s="84">
        <v>14895</v>
      </c>
    </row>
    <row r="11" spans="1:5" x14ac:dyDescent="0.25">
      <c r="A11" t="s">
        <v>201</v>
      </c>
      <c r="B11">
        <v>3182</v>
      </c>
      <c r="C11">
        <v>3629</v>
      </c>
      <c r="D11" s="84">
        <v>6811</v>
      </c>
      <c r="E11">
        <v>2762</v>
      </c>
    </row>
    <row r="12" spans="1:5" x14ac:dyDescent="0.25">
      <c r="A12" t="s">
        <v>210</v>
      </c>
      <c r="B12" s="84">
        <v>2958</v>
      </c>
      <c r="C12" s="84">
        <v>3110</v>
      </c>
      <c r="D12" s="84">
        <v>6068</v>
      </c>
      <c r="E12" s="84">
        <v>2048</v>
      </c>
    </row>
    <row r="13" spans="1:5" x14ac:dyDescent="0.25">
      <c r="A13" t="s">
        <v>224</v>
      </c>
      <c r="B13" s="84">
        <v>929</v>
      </c>
      <c r="C13" s="84">
        <v>1052</v>
      </c>
      <c r="D13" s="84">
        <v>1981</v>
      </c>
      <c r="E13" s="84">
        <v>738</v>
      </c>
    </row>
    <row r="14" spans="1:5" x14ac:dyDescent="0.25">
      <c r="A14" t="s">
        <v>225</v>
      </c>
      <c r="B14" s="84">
        <v>2141</v>
      </c>
      <c r="C14" s="84">
        <v>2291</v>
      </c>
      <c r="D14" s="84">
        <v>4432</v>
      </c>
      <c r="E14" s="84">
        <v>1577</v>
      </c>
    </row>
    <row r="15" spans="1:5" x14ac:dyDescent="0.25">
      <c r="A15" t="s">
        <v>226</v>
      </c>
      <c r="B15" s="84">
        <v>2645</v>
      </c>
      <c r="C15" s="84">
        <v>3082</v>
      </c>
      <c r="D15" s="84">
        <v>5727</v>
      </c>
      <c r="E15" s="84">
        <v>3187</v>
      </c>
    </row>
    <row r="16" spans="1:5" x14ac:dyDescent="0.25">
      <c r="A16" t="s">
        <v>295</v>
      </c>
      <c r="B16" s="84">
        <v>2175</v>
      </c>
      <c r="C16" s="84">
        <v>2367</v>
      </c>
      <c r="D16" s="84">
        <v>4542</v>
      </c>
      <c r="E16" s="84">
        <v>1730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B888-6B2C-4EE8-B83F-BDD6331E371B}">
  <dimension ref="A1:E7"/>
  <sheetViews>
    <sheetView workbookViewId="0">
      <selection activeCell="B3" sqref="B3:E3"/>
    </sheetView>
  </sheetViews>
  <sheetFormatPr defaultRowHeight="13.8" x14ac:dyDescent="0.25"/>
  <cols>
    <col min="1" max="1" width="22.3984375" customWidth="1"/>
  </cols>
  <sheetData>
    <row r="1" spans="1:5" x14ac:dyDescent="0.25">
      <c r="A1" t="s">
        <v>190</v>
      </c>
      <c r="B1">
        <v>30553</v>
      </c>
      <c r="C1">
        <v>31208</v>
      </c>
      <c r="D1">
        <v>61761</v>
      </c>
      <c r="E1">
        <v>23346</v>
      </c>
    </row>
    <row r="2" spans="1:5" x14ac:dyDescent="0.25">
      <c r="A2" t="s">
        <v>223</v>
      </c>
      <c r="B2">
        <v>3146</v>
      </c>
      <c r="C2">
        <v>3400</v>
      </c>
      <c r="D2">
        <v>6546</v>
      </c>
      <c r="E2">
        <v>3317</v>
      </c>
    </row>
    <row r="3" spans="1:5" x14ac:dyDescent="0.25">
      <c r="B3">
        <f>SUM(B1:B2)</f>
        <v>33699</v>
      </c>
      <c r="C3">
        <f t="shared" ref="C3:E3" si="0">SUM(C1:C2)</f>
        <v>34608</v>
      </c>
      <c r="D3">
        <f t="shared" si="0"/>
        <v>68307</v>
      </c>
      <c r="E3">
        <f t="shared" si="0"/>
        <v>26663</v>
      </c>
    </row>
    <row r="6" spans="1:5" x14ac:dyDescent="0.25">
      <c r="A6" t="s">
        <v>190</v>
      </c>
      <c r="B6" s="84">
        <v>30553</v>
      </c>
      <c r="C6" s="84">
        <v>31208</v>
      </c>
      <c r="D6" s="84">
        <v>61761</v>
      </c>
      <c r="E6" s="84">
        <v>23346</v>
      </c>
    </row>
    <row r="7" spans="1:5" x14ac:dyDescent="0.25">
      <c r="A7" t="s">
        <v>223</v>
      </c>
      <c r="B7">
        <v>3146</v>
      </c>
      <c r="C7" s="84">
        <v>3400</v>
      </c>
      <c r="D7" s="84">
        <v>6546</v>
      </c>
      <c r="E7">
        <v>3317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0B94-E06A-4F01-8FA1-6340E6639036}">
  <dimension ref="A1:E16"/>
  <sheetViews>
    <sheetView workbookViewId="0">
      <selection activeCell="A7" sqref="A7"/>
    </sheetView>
  </sheetViews>
  <sheetFormatPr defaultRowHeight="13.8" x14ac:dyDescent="0.25"/>
  <cols>
    <col min="1" max="1" width="31.296875" customWidth="1"/>
  </cols>
  <sheetData>
    <row r="1" spans="1:5" x14ac:dyDescent="0.25">
      <c r="A1" t="s">
        <v>191</v>
      </c>
      <c r="B1">
        <v>29078</v>
      </c>
      <c r="C1">
        <v>30554</v>
      </c>
      <c r="D1">
        <v>59632</v>
      </c>
      <c r="E1">
        <v>19486</v>
      </c>
    </row>
    <row r="2" spans="1:5" x14ac:dyDescent="0.25">
      <c r="A2" t="s">
        <v>204</v>
      </c>
      <c r="B2">
        <v>2663</v>
      </c>
      <c r="C2">
        <v>2893</v>
      </c>
      <c r="D2">
        <v>5556</v>
      </c>
      <c r="E2">
        <v>1894</v>
      </c>
    </row>
    <row r="3" spans="1:5" x14ac:dyDescent="0.25">
      <c r="A3" t="s">
        <v>206</v>
      </c>
      <c r="B3">
        <v>2643</v>
      </c>
      <c r="C3">
        <v>2899</v>
      </c>
      <c r="D3">
        <v>5542</v>
      </c>
      <c r="E3">
        <v>2009</v>
      </c>
    </row>
    <row r="4" spans="1:5" x14ac:dyDescent="0.25">
      <c r="A4" t="s">
        <v>219</v>
      </c>
      <c r="B4">
        <v>855</v>
      </c>
      <c r="C4">
        <v>905</v>
      </c>
      <c r="D4">
        <v>1760</v>
      </c>
      <c r="E4">
        <v>609</v>
      </c>
    </row>
    <row r="5" spans="1:5" x14ac:dyDescent="0.25">
      <c r="A5" t="s">
        <v>220</v>
      </c>
      <c r="B5">
        <v>600</v>
      </c>
      <c r="C5">
        <v>609</v>
      </c>
      <c r="D5">
        <v>1209</v>
      </c>
      <c r="E5">
        <v>440</v>
      </c>
    </row>
    <row r="6" spans="1:5" x14ac:dyDescent="0.25">
      <c r="A6" t="s">
        <v>221</v>
      </c>
      <c r="B6">
        <v>945</v>
      </c>
      <c r="C6">
        <v>1004</v>
      </c>
      <c r="D6">
        <v>1949</v>
      </c>
      <c r="E6">
        <v>659</v>
      </c>
    </row>
    <row r="7" spans="1:5" x14ac:dyDescent="0.25">
      <c r="A7" t="s">
        <v>222</v>
      </c>
      <c r="B7">
        <v>739</v>
      </c>
      <c r="C7">
        <v>823</v>
      </c>
      <c r="D7">
        <v>1562</v>
      </c>
      <c r="E7">
        <v>857</v>
      </c>
    </row>
    <row r="8" spans="1:5" x14ac:dyDescent="0.25">
      <c r="B8">
        <f>SUM(B1:B7)</f>
        <v>37523</v>
      </c>
      <c r="C8">
        <f t="shared" ref="C8:E8" si="0">SUM(C1:C7)</f>
        <v>39687</v>
      </c>
      <c r="D8">
        <f t="shared" si="0"/>
        <v>77210</v>
      </c>
      <c r="E8">
        <f t="shared" si="0"/>
        <v>25954</v>
      </c>
    </row>
    <row r="10" spans="1:5" x14ac:dyDescent="0.25">
      <c r="A10" t="s">
        <v>191</v>
      </c>
      <c r="B10" s="84">
        <v>29078</v>
      </c>
      <c r="C10" s="84">
        <v>30554</v>
      </c>
      <c r="D10" s="84">
        <v>59632</v>
      </c>
      <c r="E10" s="84">
        <v>19486</v>
      </c>
    </row>
    <row r="11" spans="1:5" x14ac:dyDescent="0.25">
      <c r="A11" t="s">
        <v>204</v>
      </c>
      <c r="B11" s="84">
        <v>2663</v>
      </c>
      <c r="C11" s="84">
        <v>2893</v>
      </c>
      <c r="D11" s="84">
        <v>5556</v>
      </c>
      <c r="E11" s="84">
        <v>1894</v>
      </c>
    </row>
    <row r="12" spans="1:5" x14ac:dyDescent="0.25">
      <c r="A12" t="s">
        <v>206</v>
      </c>
      <c r="B12" s="84">
        <v>2643</v>
      </c>
      <c r="C12" s="84">
        <v>2899</v>
      </c>
      <c r="D12" s="84">
        <v>5542</v>
      </c>
      <c r="E12" s="84">
        <v>2009</v>
      </c>
    </row>
    <row r="13" spans="1:5" x14ac:dyDescent="0.25">
      <c r="A13" t="s">
        <v>219</v>
      </c>
      <c r="B13">
        <v>855</v>
      </c>
      <c r="C13">
        <v>905</v>
      </c>
      <c r="D13" s="84">
        <v>1760</v>
      </c>
      <c r="E13">
        <v>609</v>
      </c>
    </row>
    <row r="14" spans="1:5" x14ac:dyDescent="0.25">
      <c r="A14" t="s">
        <v>220</v>
      </c>
      <c r="B14">
        <v>600</v>
      </c>
      <c r="C14" s="84">
        <v>609</v>
      </c>
      <c r="D14" s="84">
        <v>1209</v>
      </c>
      <c r="E14">
        <v>440</v>
      </c>
    </row>
    <row r="15" spans="1:5" x14ac:dyDescent="0.25">
      <c r="A15" t="s">
        <v>221</v>
      </c>
      <c r="B15">
        <v>945</v>
      </c>
      <c r="C15">
        <v>1004</v>
      </c>
      <c r="D15" s="84">
        <v>1949</v>
      </c>
      <c r="E15">
        <v>659</v>
      </c>
    </row>
    <row r="16" spans="1:5" x14ac:dyDescent="0.25">
      <c r="A16" t="s">
        <v>222</v>
      </c>
      <c r="B16" s="84">
        <v>739</v>
      </c>
      <c r="C16" s="84">
        <v>823</v>
      </c>
      <c r="D16" s="84">
        <v>1562</v>
      </c>
      <c r="E16" s="84">
        <v>857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D26B-19F9-4493-A658-94A85A0EA42B}">
  <dimension ref="A1:E11"/>
  <sheetViews>
    <sheetView workbookViewId="0">
      <selection activeCell="A4" sqref="A4"/>
    </sheetView>
  </sheetViews>
  <sheetFormatPr defaultRowHeight="13.8" x14ac:dyDescent="0.25"/>
  <cols>
    <col min="1" max="1" width="26.69921875" customWidth="1"/>
  </cols>
  <sheetData>
    <row r="1" spans="1:5" x14ac:dyDescent="0.25">
      <c r="A1" t="s">
        <v>192</v>
      </c>
      <c r="B1">
        <v>19371</v>
      </c>
      <c r="C1">
        <v>21195</v>
      </c>
      <c r="D1">
        <v>40566</v>
      </c>
      <c r="E1">
        <v>14649</v>
      </c>
    </row>
    <row r="2" spans="1:5" x14ac:dyDescent="0.25">
      <c r="A2" t="s">
        <v>207</v>
      </c>
      <c r="B2" s="84">
        <v>3999</v>
      </c>
      <c r="C2" s="84">
        <v>4360</v>
      </c>
      <c r="D2" s="84">
        <v>8359</v>
      </c>
      <c r="E2" s="84">
        <v>2840</v>
      </c>
    </row>
    <row r="3" spans="1:5" x14ac:dyDescent="0.25">
      <c r="A3" t="s">
        <v>209</v>
      </c>
      <c r="B3" s="84">
        <v>3284</v>
      </c>
      <c r="C3" s="84">
        <v>3652</v>
      </c>
      <c r="D3" s="84">
        <v>6936</v>
      </c>
      <c r="E3" s="84">
        <v>2653</v>
      </c>
    </row>
    <row r="4" spans="1:5" x14ac:dyDescent="0.25">
      <c r="A4" t="s">
        <v>218</v>
      </c>
      <c r="B4" s="84">
        <v>2750</v>
      </c>
      <c r="C4" s="84">
        <v>3082</v>
      </c>
      <c r="D4" s="84">
        <v>5832</v>
      </c>
      <c r="E4" s="84">
        <v>2563</v>
      </c>
    </row>
    <row r="5" spans="1:5" x14ac:dyDescent="0.25">
      <c r="B5">
        <f>SUM(B1:B4)</f>
        <v>29404</v>
      </c>
      <c r="C5">
        <f>SUM(C1:C4)</f>
        <v>32289</v>
      </c>
      <c r="D5">
        <f>SUM(D1:D4)</f>
        <v>61693</v>
      </c>
      <c r="E5">
        <f>SUM(E1:E4)</f>
        <v>22705</v>
      </c>
    </row>
    <row r="8" spans="1:5" x14ac:dyDescent="0.25">
      <c r="A8" t="s">
        <v>192</v>
      </c>
      <c r="B8" s="84">
        <v>19371</v>
      </c>
      <c r="C8" s="84">
        <v>21195</v>
      </c>
      <c r="D8" s="84">
        <v>40566</v>
      </c>
      <c r="E8" s="84">
        <v>14649</v>
      </c>
    </row>
    <row r="9" spans="1:5" x14ac:dyDescent="0.25">
      <c r="A9" t="s">
        <v>207</v>
      </c>
      <c r="B9" s="84">
        <v>3999</v>
      </c>
      <c r="C9" s="84">
        <v>4360</v>
      </c>
      <c r="D9" s="84">
        <v>8359</v>
      </c>
      <c r="E9" s="84">
        <v>2840</v>
      </c>
    </row>
    <row r="10" spans="1:5" x14ac:dyDescent="0.25">
      <c r="A10" t="s">
        <v>209</v>
      </c>
      <c r="B10" s="84">
        <v>3284</v>
      </c>
      <c r="C10" s="84">
        <v>3652</v>
      </c>
      <c r="D10" s="84">
        <v>6936</v>
      </c>
      <c r="E10" s="84">
        <v>2653</v>
      </c>
    </row>
    <row r="11" spans="1:5" x14ac:dyDescent="0.25">
      <c r="A11" t="s">
        <v>218</v>
      </c>
      <c r="B11">
        <v>2750</v>
      </c>
      <c r="C11">
        <v>3082</v>
      </c>
      <c r="D11" s="84">
        <v>5832</v>
      </c>
      <c r="E11">
        <v>2563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29</vt:i4>
      </vt:variant>
    </vt:vector>
  </HeadingPairs>
  <TitlesOfParts>
    <vt:vector size="29" baseType="lpstr">
      <vt:lpstr>สถิติชีพ_สุพรรณบุรี</vt:lpstr>
      <vt:lpstr>สถิติ_สุพรรณบุรี-ประเทศไทย</vt:lpstr>
      <vt:lpstr>ประชากรณวันที่ 31 ธันวาคม2562</vt:lpstr>
      <vt:lpstr>จำนวนหลังคาเรือน2562</vt:lpstr>
      <vt:lpstr>อำเภอเมือง (2)</vt:lpstr>
      <vt:lpstr>อำเภอเดิมบาง (2)</vt:lpstr>
      <vt:lpstr>อำเภอด่านช้าง (2)</vt:lpstr>
      <vt:lpstr>อำเภอบางปลาม้า (2)</vt:lpstr>
      <vt:lpstr>อำเภอศรีประจันต์ (2)</vt:lpstr>
      <vt:lpstr>อำเภอดอนเจดีย์ (2)</vt:lpstr>
      <vt:lpstr>อำเภอสองพี่น้อง (2)</vt:lpstr>
      <vt:lpstr>อำเภอสามชุก (2)</vt:lpstr>
      <vt:lpstr>อำเภออู่ทอง (2)</vt:lpstr>
      <vt:lpstr>อำเภอหนองหญ้าไ (2)</vt:lpstr>
      <vt:lpstr>ประชากรณวันที่ 31 ธันวาคม2560</vt:lpstr>
      <vt:lpstr>จำนวนหลังคาเรือน2560</vt:lpstr>
      <vt:lpstr>ประชากรณวันที่ 31ธันวาคม2559</vt:lpstr>
      <vt:lpstr>จำนวนหลังคาเรือน</vt:lpstr>
      <vt:lpstr>อำเภอเมือง</vt:lpstr>
      <vt:lpstr>อำเภอเดิมบาง</vt:lpstr>
      <vt:lpstr>อำเภอด่านช้าง</vt:lpstr>
      <vt:lpstr>อำเภอบางปลาม้า</vt:lpstr>
      <vt:lpstr>อำเภอศรีประจันต์</vt:lpstr>
      <vt:lpstr>อำเภอดอนเจดีย์</vt:lpstr>
      <vt:lpstr>อำเภอสองพี่น้อง</vt:lpstr>
      <vt:lpstr>อำเภอสามชุก</vt:lpstr>
      <vt:lpstr>อำเภออู่ทอง</vt:lpstr>
      <vt:lpstr>อำเภอหนองหญ้าไ</vt:lpstr>
      <vt:lpstr>ประชากรทั้งประเทศ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LENOVO</cp:lastModifiedBy>
  <cp:lastPrinted>2015-02-13T01:50:35Z</cp:lastPrinted>
  <dcterms:created xsi:type="dcterms:W3CDTF">2011-02-02T04:06:49Z</dcterms:created>
  <dcterms:modified xsi:type="dcterms:W3CDTF">2020-02-06T03:51:21Z</dcterms:modified>
</cp:coreProperties>
</file>