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ข้อมูลเตรียมแขวนหน้าเว็บไซด์\"/>
    </mc:Choice>
  </mc:AlternateContent>
  <xr:revisionPtr revIDLastSave="0" documentId="13_ncr:1_{708AB6AF-C83F-4BA0-AE80-476F698473CB}" xr6:coauthVersionLast="45" xr6:coauthVersionMax="45" xr10:uidLastSave="{00000000-0000-0000-0000-000000000000}"/>
  <bookViews>
    <workbookView xWindow="-108" yWindow="-108" windowWidth="20376" windowHeight="12216" tabRatio="854" activeTab="2" xr2:uid="{00000000-000D-0000-FFFF-FFFF00000000}"/>
  </bookViews>
  <sheets>
    <sheet name="สรุปอายุคาดเฉลี่ย" sheetId="7" r:id="rId1"/>
    <sheet name="คำอธิบายLife Tables" sheetId="6" r:id="rId2"/>
    <sheet name="อายุคาดเฉลี่ยปี 2562" sheetId="20" r:id="rId3"/>
    <sheet name="อายุคาดเฉลี่ยปี 2561" sheetId="19" r:id="rId4"/>
    <sheet name="อายุคาดเฉลี่ยปี 2560" sheetId="18" r:id="rId5"/>
    <sheet name="อายุคาดเฉลี่ยปี 2559" sheetId="17" r:id="rId6"/>
    <sheet name="อายุคาดเฉลี่ยปี 2558" sheetId="16" r:id="rId7"/>
    <sheet name="อายุคาดเฉลี่ยปี 2557" sheetId="15" r:id="rId8"/>
    <sheet name="อายุคาดเฉลี่ยปี 2556" sheetId="13" r:id="rId9"/>
    <sheet name="อายุคาดเฉลี่ยปี 2555" sheetId="12" r:id="rId10"/>
    <sheet name="อายุคาดเฉลี่ยปี 2554" sheetId="11" r:id="rId11"/>
    <sheet name="อายุคาดเฉลี่ยปี 2553" sheetId="1" r:id="rId12"/>
    <sheet name="อายุคาดเฉลี่ยปี 2552" sheetId="2" r:id="rId13"/>
    <sheet name="อายุคาดเฉลี่ยปี 2551" sheetId="3" r:id="rId14"/>
    <sheet name="อายุคาดเฉลี่ยปี 2550" sheetId="4" r:id="rId15"/>
    <sheet name="อายุคาดเฉลี่ยปี 2549" sheetId="5" r:id="rId16"/>
    <sheet name="อายุคาดเฉลี่ยปี 2543" sheetId="8" r:id="rId1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7" i="19" l="1"/>
  <c r="V18" i="19"/>
  <c r="W28" i="20"/>
  <c r="V19" i="20"/>
  <c r="I140" i="20" l="1"/>
  <c r="F85" i="20"/>
  <c r="G84" i="20"/>
  <c r="I84" i="20" s="1"/>
  <c r="J84" i="20" s="1"/>
  <c r="G83" i="20"/>
  <c r="I83" i="20" s="1"/>
  <c r="J83" i="20" s="1"/>
  <c r="G82" i="20"/>
  <c r="I82" i="20" s="1"/>
  <c r="J82" i="20" s="1"/>
  <c r="G81" i="20"/>
  <c r="I81" i="20" s="1"/>
  <c r="J81" i="20" s="1"/>
  <c r="G80" i="20"/>
  <c r="I80" i="20" s="1"/>
  <c r="J80" i="20" s="1"/>
  <c r="G79" i="20"/>
  <c r="I79" i="20" s="1"/>
  <c r="J79" i="20" s="1"/>
  <c r="G78" i="20"/>
  <c r="I78" i="20" s="1"/>
  <c r="J78" i="20" s="1"/>
  <c r="G77" i="20"/>
  <c r="I77" i="20" s="1"/>
  <c r="J77" i="20" s="1"/>
  <c r="G76" i="20"/>
  <c r="I76" i="20" s="1"/>
  <c r="J76" i="20" s="1"/>
  <c r="G75" i="20"/>
  <c r="I75" i="20" s="1"/>
  <c r="J75" i="20" s="1"/>
  <c r="G74" i="20"/>
  <c r="I74" i="20" s="1"/>
  <c r="J74" i="20" s="1"/>
  <c r="G73" i="20"/>
  <c r="I73" i="20" s="1"/>
  <c r="J73" i="20" s="1"/>
  <c r="G72" i="20"/>
  <c r="I72" i="20" s="1"/>
  <c r="J72" i="20" s="1"/>
  <c r="G71" i="20"/>
  <c r="I71" i="20" s="1"/>
  <c r="J71" i="20" s="1"/>
  <c r="G70" i="20"/>
  <c r="I70" i="20" s="1"/>
  <c r="J70" i="20" s="1"/>
  <c r="G69" i="20"/>
  <c r="I69" i="20" s="1"/>
  <c r="J69" i="20" s="1"/>
  <c r="G68" i="20"/>
  <c r="I68" i="20" s="1"/>
  <c r="J68" i="20" s="1"/>
  <c r="G67" i="20"/>
  <c r="I67" i="20" s="1"/>
  <c r="J67" i="20" s="1"/>
  <c r="G66" i="20"/>
  <c r="I66" i="20" s="1"/>
  <c r="J66" i="20" s="1"/>
  <c r="G65" i="20"/>
  <c r="I65" i="20" s="1"/>
  <c r="J65" i="20" s="1"/>
  <c r="G64" i="20"/>
  <c r="I64" i="20" s="1"/>
  <c r="J64" i="20" s="1"/>
  <c r="J63" i="20"/>
  <c r="G63" i="20"/>
  <c r="I63" i="20" s="1"/>
  <c r="K64" i="20" s="1"/>
  <c r="L63" i="20" s="1"/>
  <c r="M63" i="20" s="1"/>
  <c r="F57" i="20"/>
  <c r="E57" i="20"/>
  <c r="E87" i="20" s="1"/>
  <c r="G56" i="20"/>
  <c r="I56" i="20" s="1"/>
  <c r="J56" i="20" s="1"/>
  <c r="G55" i="20"/>
  <c r="I55" i="20" s="1"/>
  <c r="J55" i="20" s="1"/>
  <c r="G54" i="20"/>
  <c r="I54" i="20" s="1"/>
  <c r="J54" i="20" s="1"/>
  <c r="G53" i="20"/>
  <c r="I53" i="20" s="1"/>
  <c r="J53" i="20" s="1"/>
  <c r="G52" i="20"/>
  <c r="I52" i="20" s="1"/>
  <c r="J52" i="20" s="1"/>
  <c r="G51" i="20"/>
  <c r="I51" i="20" s="1"/>
  <c r="J51" i="20" s="1"/>
  <c r="G50" i="20"/>
  <c r="I50" i="20" s="1"/>
  <c r="J50" i="20" s="1"/>
  <c r="G49" i="20"/>
  <c r="I49" i="20" s="1"/>
  <c r="J49" i="20" s="1"/>
  <c r="G48" i="20"/>
  <c r="I48" i="20" s="1"/>
  <c r="J48" i="20" s="1"/>
  <c r="G47" i="20"/>
  <c r="I47" i="20" s="1"/>
  <c r="J47" i="20" s="1"/>
  <c r="G46" i="20"/>
  <c r="I46" i="20" s="1"/>
  <c r="J46" i="20" s="1"/>
  <c r="G45" i="20"/>
  <c r="I45" i="20" s="1"/>
  <c r="J45" i="20" s="1"/>
  <c r="G44" i="20"/>
  <c r="I44" i="20" s="1"/>
  <c r="J44" i="20" s="1"/>
  <c r="G43" i="20"/>
  <c r="I43" i="20" s="1"/>
  <c r="J43" i="20" s="1"/>
  <c r="G42" i="20"/>
  <c r="I42" i="20" s="1"/>
  <c r="J42" i="20" s="1"/>
  <c r="G41" i="20"/>
  <c r="I41" i="20" s="1"/>
  <c r="J41" i="20" s="1"/>
  <c r="G40" i="20"/>
  <c r="I40" i="20" s="1"/>
  <c r="J40" i="20" s="1"/>
  <c r="G39" i="20"/>
  <c r="I39" i="20" s="1"/>
  <c r="J39" i="20" s="1"/>
  <c r="G38" i="20"/>
  <c r="I38" i="20" s="1"/>
  <c r="J38" i="20" s="1"/>
  <c r="G37" i="20"/>
  <c r="I37" i="20" s="1"/>
  <c r="J37" i="20" s="1"/>
  <c r="G36" i="20"/>
  <c r="I36" i="20" s="1"/>
  <c r="J36" i="20" s="1"/>
  <c r="G35" i="20"/>
  <c r="I35" i="20" s="1"/>
  <c r="F29" i="20"/>
  <c r="E29" i="20"/>
  <c r="G28" i="20"/>
  <c r="I28" i="20" s="1"/>
  <c r="J28" i="20" s="1"/>
  <c r="G27" i="20"/>
  <c r="I27" i="20" s="1"/>
  <c r="J27" i="20" s="1"/>
  <c r="G26" i="20"/>
  <c r="I26" i="20" s="1"/>
  <c r="J26" i="20" s="1"/>
  <c r="G25" i="20"/>
  <c r="I25" i="20" s="1"/>
  <c r="J25" i="20" s="1"/>
  <c r="G24" i="20"/>
  <c r="I24" i="20" s="1"/>
  <c r="J24" i="20" s="1"/>
  <c r="G23" i="20"/>
  <c r="I23" i="20" s="1"/>
  <c r="J23" i="20" s="1"/>
  <c r="G22" i="20"/>
  <c r="I22" i="20" s="1"/>
  <c r="J22" i="20" s="1"/>
  <c r="G21" i="20"/>
  <c r="I21" i="20" s="1"/>
  <c r="J21" i="20" s="1"/>
  <c r="G20" i="20"/>
  <c r="I20" i="20" s="1"/>
  <c r="J20" i="20" s="1"/>
  <c r="G19" i="20"/>
  <c r="I19" i="20" s="1"/>
  <c r="J19" i="20" s="1"/>
  <c r="G18" i="20"/>
  <c r="I18" i="20" s="1"/>
  <c r="J18" i="20" s="1"/>
  <c r="G17" i="20"/>
  <c r="I17" i="20" s="1"/>
  <c r="J17" i="20" s="1"/>
  <c r="G16" i="20"/>
  <c r="I16" i="20" s="1"/>
  <c r="J16" i="20" s="1"/>
  <c r="G15" i="20"/>
  <c r="I15" i="20" s="1"/>
  <c r="J15" i="20" s="1"/>
  <c r="G14" i="20"/>
  <c r="I14" i="20" s="1"/>
  <c r="J14" i="20" s="1"/>
  <c r="G13" i="20"/>
  <c r="I13" i="20" s="1"/>
  <c r="J13" i="20" s="1"/>
  <c r="G12" i="20"/>
  <c r="I12" i="20" s="1"/>
  <c r="J12" i="20" s="1"/>
  <c r="G11" i="20"/>
  <c r="I11" i="20" s="1"/>
  <c r="J11" i="20" s="1"/>
  <c r="G10" i="20"/>
  <c r="I10" i="20" s="1"/>
  <c r="J10" i="20" s="1"/>
  <c r="G9" i="20"/>
  <c r="I9" i="20" s="1"/>
  <c r="J9" i="20" s="1"/>
  <c r="G8" i="20"/>
  <c r="I8" i="20" s="1"/>
  <c r="J8" i="20" s="1"/>
  <c r="G7" i="20"/>
  <c r="I7" i="20" s="1"/>
  <c r="K8" i="20" s="1"/>
  <c r="F87" i="20" l="1"/>
  <c r="J7" i="20"/>
  <c r="L7" i="20"/>
  <c r="M7" i="20" s="1"/>
  <c r="K9" i="20"/>
  <c r="L8" i="20" s="1"/>
  <c r="M8" i="20" s="1"/>
  <c r="K36" i="20"/>
  <c r="J35" i="20"/>
  <c r="K65" i="20"/>
  <c r="L64" i="20" s="1"/>
  <c r="M64" i="20" s="1"/>
  <c r="G52" i="6"/>
  <c r="K37" i="20" l="1"/>
  <c r="L35" i="20"/>
  <c r="M35" i="20" s="1"/>
  <c r="K10" i="20"/>
  <c r="K66" i="20"/>
  <c r="F57" i="19"/>
  <c r="F85" i="19"/>
  <c r="E85" i="19"/>
  <c r="E57" i="19"/>
  <c r="K38" i="20" l="1"/>
  <c r="L37" i="20" s="1"/>
  <c r="K11" i="20"/>
  <c r="M9" i="20"/>
  <c r="L9" i="20"/>
  <c r="K67" i="20"/>
  <c r="M66" i="20" s="1"/>
  <c r="M65" i="20"/>
  <c r="L65" i="20"/>
  <c r="L36" i="20"/>
  <c r="M36" i="20" s="1"/>
  <c r="E87" i="19"/>
  <c r="F87" i="19"/>
  <c r="E29" i="19"/>
  <c r="K68" i="20" l="1"/>
  <c r="L67" i="20" s="1"/>
  <c r="K39" i="20"/>
  <c r="L38" i="20" s="1"/>
  <c r="K12" i="20"/>
  <c r="M11" i="20" s="1"/>
  <c r="L10" i="20"/>
  <c r="M10" i="20"/>
  <c r="L66" i="20"/>
  <c r="M37" i="20"/>
  <c r="G84" i="19"/>
  <c r="I84" i="19" s="1"/>
  <c r="J84" i="19" s="1"/>
  <c r="G83" i="19"/>
  <c r="I83" i="19" s="1"/>
  <c r="J83" i="19" s="1"/>
  <c r="G82" i="19"/>
  <c r="I82" i="19" s="1"/>
  <c r="J82" i="19" s="1"/>
  <c r="G81" i="19"/>
  <c r="I81" i="19" s="1"/>
  <c r="J81" i="19" s="1"/>
  <c r="G80" i="19"/>
  <c r="I80" i="19" s="1"/>
  <c r="J80" i="19" s="1"/>
  <c r="G79" i="19"/>
  <c r="I79" i="19" s="1"/>
  <c r="J79" i="19" s="1"/>
  <c r="G78" i="19"/>
  <c r="I78" i="19" s="1"/>
  <c r="J78" i="19" s="1"/>
  <c r="G77" i="19"/>
  <c r="I77" i="19" s="1"/>
  <c r="J77" i="19" s="1"/>
  <c r="G76" i="19"/>
  <c r="I76" i="19" s="1"/>
  <c r="J76" i="19" s="1"/>
  <c r="G75" i="19"/>
  <c r="I75" i="19" s="1"/>
  <c r="J75" i="19" s="1"/>
  <c r="G74" i="19"/>
  <c r="I74" i="19" s="1"/>
  <c r="J74" i="19" s="1"/>
  <c r="G73" i="19"/>
  <c r="I73" i="19" s="1"/>
  <c r="J73" i="19" s="1"/>
  <c r="G72" i="19"/>
  <c r="I72" i="19" s="1"/>
  <c r="J72" i="19" s="1"/>
  <c r="G71" i="19"/>
  <c r="I71" i="19" s="1"/>
  <c r="J71" i="19" s="1"/>
  <c r="G70" i="19"/>
  <c r="I70" i="19" s="1"/>
  <c r="J70" i="19" s="1"/>
  <c r="G69" i="19"/>
  <c r="I69" i="19" s="1"/>
  <c r="J69" i="19" s="1"/>
  <c r="G68" i="19"/>
  <c r="I68" i="19" s="1"/>
  <c r="J68" i="19" s="1"/>
  <c r="G67" i="19"/>
  <c r="I67" i="19" s="1"/>
  <c r="J67" i="19" s="1"/>
  <c r="I66" i="19"/>
  <c r="J66" i="19" s="1"/>
  <c r="G66" i="19"/>
  <c r="G65" i="19"/>
  <c r="I65" i="19" s="1"/>
  <c r="J65" i="19" s="1"/>
  <c r="G64" i="19"/>
  <c r="I64" i="19" s="1"/>
  <c r="J64" i="19" s="1"/>
  <c r="G63" i="19"/>
  <c r="I63" i="19" s="1"/>
  <c r="G56" i="19"/>
  <c r="I56" i="19" s="1"/>
  <c r="J56" i="19" s="1"/>
  <c r="G55" i="19"/>
  <c r="I55" i="19" s="1"/>
  <c r="J55" i="19" s="1"/>
  <c r="G54" i="19"/>
  <c r="I54" i="19" s="1"/>
  <c r="J54" i="19" s="1"/>
  <c r="G53" i="19"/>
  <c r="I53" i="19" s="1"/>
  <c r="J53" i="19" s="1"/>
  <c r="G52" i="19"/>
  <c r="I52" i="19" s="1"/>
  <c r="J52" i="19" s="1"/>
  <c r="G51" i="19"/>
  <c r="I51" i="19" s="1"/>
  <c r="J51" i="19" s="1"/>
  <c r="G50" i="19"/>
  <c r="I50" i="19" s="1"/>
  <c r="J50" i="19" s="1"/>
  <c r="G49" i="19"/>
  <c r="I49" i="19" s="1"/>
  <c r="J49" i="19" s="1"/>
  <c r="G48" i="19"/>
  <c r="I48" i="19" s="1"/>
  <c r="J48" i="19" s="1"/>
  <c r="G47" i="19"/>
  <c r="I47" i="19" s="1"/>
  <c r="J47" i="19" s="1"/>
  <c r="G46" i="19"/>
  <c r="I46" i="19" s="1"/>
  <c r="J46" i="19" s="1"/>
  <c r="G45" i="19"/>
  <c r="I45" i="19" s="1"/>
  <c r="J45" i="19" s="1"/>
  <c r="G44" i="19"/>
  <c r="I44" i="19" s="1"/>
  <c r="J44" i="19" s="1"/>
  <c r="G43" i="19"/>
  <c r="I43" i="19" s="1"/>
  <c r="J43" i="19" s="1"/>
  <c r="G42" i="19"/>
  <c r="I42" i="19" s="1"/>
  <c r="J42" i="19" s="1"/>
  <c r="G41" i="19"/>
  <c r="I41" i="19" s="1"/>
  <c r="J41" i="19" s="1"/>
  <c r="G40" i="19"/>
  <c r="I40" i="19" s="1"/>
  <c r="J40" i="19" s="1"/>
  <c r="G39" i="19"/>
  <c r="I39" i="19" s="1"/>
  <c r="J39" i="19" s="1"/>
  <c r="G38" i="19"/>
  <c r="I38" i="19" s="1"/>
  <c r="J38" i="19" s="1"/>
  <c r="G37" i="19"/>
  <c r="I37" i="19" s="1"/>
  <c r="J37" i="19" s="1"/>
  <c r="G36" i="19"/>
  <c r="I36" i="19" s="1"/>
  <c r="J36" i="19" s="1"/>
  <c r="G35" i="19"/>
  <c r="I35" i="19" s="1"/>
  <c r="F29" i="19"/>
  <c r="G28" i="19"/>
  <c r="I28" i="19" s="1"/>
  <c r="J28" i="19" s="1"/>
  <c r="G27" i="19"/>
  <c r="I27" i="19" s="1"/>
  <c r="J27" i="19" s="1"/>
  <c r="G26" i="19"/>
  <c r="I26" i="19" s="1"/>
  <c r="J26" i="19" s="1"/>
  <c r="G25" i="19"/>
  <c r="I25" i="19" s="1"/>
  <c r="J25" i="19" s="1"/>
  <c r="G24" i="19"/>
  <c r="I24" i="19" s="1"/>
  <c r="J24" i="19" s="1"/>
  <c r="G23" i="19"/>
  <c r="I23" i="19" s="1"/>
  <c r="J23" i="19" s="1"/>
  <c r="G22" i="19"/>
  <c r="I22" i="19" s="1"/>
  <c r="J22" i="19" s="1"/>
  <c r="G21" i="19"/>
  <c r="I21" i="19" s="1"/>
  <c r="J21" i="19" s="1"/>
  <c r="G20" i="19"/>
  <c r="I20" i="19" s="1"/>
  <c r="J20" i="19" s="1"/>
  <c r="G19" i="19"/>
  <c r="I19" i="19" s="1"/>
  <c r="J19" i="19" s="1"/>
  <c r="G18" i="19"/>
  <c r="I18" i="19" s="1"/>
  <c r="J18" i="19" s="1"/>
  <c r="G17" i="19"/>
  <c r="I17" i="19" s="1"/>
  <c r="J17" i="19" s="1"/>
  <c r="G16" i="19"/>
  <c r="I16" i="19" s="1"/>
  <c r="J16" i="19" s="1"/>
  <c r="G15" i="19"/>
  <c r="I15" i="19" s="1"/>
  <c r="J15" i="19" s="1"/>
  <c r="G14" i="19"/>
  <c r="I14" i="19" s="1"/>
  <c r="J14" i="19" s="1"/>
  <c r="G13" i="19"/>
  <c r="I13" i="19" s="1"/>
  <c r="J13" i="19" s="1"/>
  <c r="G12" i="19"/>
  <c r="I12" i="19" s="1"/>
  <c r="J12" i="19" s="1"/>
  <c r="G11" i="19"/>
  <c r="I11" i="19" s="1"/>
  <c r="J11" i="19" s="1"/>
  <c r="G10" i="19"/>
  <c r="I10" i="19" s="1"/>
  <c r="J10" i="19" s="1"/>
  <c r="G9" i="19"/>
  <c r="I9" i="19" s="1"/>
  <c r="J9" i="19" s="1"/>
  <c r="G8" i="19"/>
  <c r="I8" i="19" s="1"/>
  <c r="J8" i="19" s="1"/>
  <c r="G7" i="19"/>
  <c r="I7" i="19" s="1"/>
  <c r="M38" i="20" l="1"/>
  <c r="K69" i="20"/>
  <c r="L68" i="20" s="1"/>
  <c r="K13" i="20"/>
  <c r="M12" i="20" s="1"/>
  <c r="L11" i="20"/>
  <c r="K40" i="20"/>
  <c r="L39" i="20" s="1"/>
  <c r="M67" i="20"/>
  <c r="J63" i="19"/>
  <c r="K64" i="19"/>
  <c r="J35" i="19"/>
  <c r="K36" i="19"/>
  <c r="K8" i="19"/>
  <c r="J7" i="19"/>
  <c r="M39" i="20" l="1"/>
  <c r="M68" i="20"/>
  <c r="K41" i="20"/>
  <c r="M40" i="20" s="1"/>
  <c r="K14" i="20"/>
  <c r="L13" i="20" s="1"/>
  <c r="L12" i="20"/>
  <c r="K70" i="20"/>
  <c r="L69" i="20" s="1"/>
  <c r="K65" i="19"/>
  <c r="L64" i="19" s="1"/>
  <c r="M64" i="19" s="1"/>
  <c r="L63" i="19"/>
  <c r="M63" i="19" s="1"/>
  <c r="K37" i="19"/>
  <c r="L36" i="19" s="1"/>
  <c r="M36" i="19" s="1"/>
  <c r="L35" i="19"/>
  <c r="M35" i="19" s="1"/>
  <c r="L7" i="19"/>
  <c r="M7" i="19" s="1"/>
  <c r="K9" i="19"/>
  <c r="M69" i="20" l="1"/>
  <c r="L40" i="20"/>
  <c r="K15" i="20"/>
  <c r="M14" i="20" s="1"/>
  <c r="K42" i="20"/>
  <c r="M41" i="20" s="1"/>
  <c r="K71" i="20"/>
  <c r="L70" i="20" s="1"/>
  <c r="M13" i="20"/>
  <c r="K66" i="19"/>
  <c r="M65" i="19" s="1"/>
  <c r="K38" i="19"/>
  <c r="K10" i="19"/>
  <c r="L8" i="19"/>
  <c r="M8" i="19" s="1"/>
  <c r="I140" i="19"/>
  <c r="L41" i="20" l="1"/>
  <c r="K72" i="20"/>
  <c r="K43" i="20"/>
  <c r="L42" i="20" s="1"/>
  <c r="K16" i="20"/>
  <c r="L15" i="20" s="1"/>
  <c r="M70" i="20"/>
  <c r="L14" i="20"/>
  <c r="L65" i="19"/>
  <c r="K67" i="19"/>
  <c r="K39" i="19"/>
  <c r="L38" i="19" s="1"/>
  <c r="L37" i="19"/>
  <c r="M37" i="19"/>
  <c r="K11" i="19"/>
  <c r="M10" i="19" s="1"/>
  <c r="L9" i="19"/>
  <c r="M9" i="19"/>
  <c r="F83" i="18"/>
  <c r="F55" i="18"/>
  <c r="F27" i="18"/>
  <c r="M15" i="20" l="1"/>
  <c r="M42" i="20"/>
  <c r="K44" i="20"/>
  <c r="M43" i="20" s="1"/>
  <c r="K73" i="20"/>
  <c r="L72" i="20" s="1"/>
  <c r="M71" i="20"/>
  <c r="L71" i="20"/>
  <c r="K17" i="20"/>
  <c r="M16" i="20" s="1"/>
  <c r="K68" i="19"/>
  <c r="M67" i="19" s="1"/>
  <c r="L66" i="19"/>
  <c r="M66" i="19"/>
  <c r="K40" i="19"/>
  <c r="L39" i="19" s="1"/>
  <c r="M38" i="19"/>
  <c r="K12" i="19"/>
  <c r="L11" i="19" s="1"/>
  <c r="L10" i="19"/>
  <c r="I140" i="18"/>
  <c r="F87" i="18"/>
  <c r="M72" i="20" l="1"/>
  <c r="L43" i="20"/>
  <c r="K74" i="20"/>
  <c r="M73" i="20" s="1"/>
  <c r="K18" i="20"/>
  <c r="L17" i="20" s="1"/>
  <c r="L16" i="20"/>
  <c r="K45" i="20"/>
  <c r="L67" i="19"/>
  <c r="K69" i="19"/>
  <c r="M68" i="19" s="1"/>
  <c r="K41" i="19"/>
  <c r="L40" i="19" s="1"/>
  <c r="M39" i="19"/>
  <c r="K13" i="19"/>
  <c r="M11" i="19"/>
  <c r="F87" i="17"/>
  <c r="M17" i="20" l="1"/>
  <c r="K46" i="20"/>
  <c r="L45" i="20" s="1"/>
  <c r="K19" i="20"/>
  <c r="K75" i="20"/>
  <c r="M74" i="20" s="1"/>
  <c r="L44" i="20"/>
  <c r="M44" i="20"/>
  <c r="L73" i="20"/>
  <c r="L68" i="19"/>
  <c r="K70" i="19"/>
  <c r="L69" i="19" s="1"/>
  <c r="K42" i="19"/>
  <c r="M40" i="19"/>
  <c r="K14" i="19"/>
  <c r="L12" i="19"/>
  <c r="M12" i="19"/>
  <c r="I140" i="17"/>
  <c r="L74" i="20" l="1"/>
  <c r="M45" i="20"/>
  <c r="K20" i="20"/>
  <c r="M19" i="20" s="1"/>
  <c r="M18" i="20"/>
  <c r="L18" i="20"/>
  <c r="K76" i="20"/>
  <c r="L75" i="20" s="1"/>
  <c r="K47" i="20"/>
  <c r="M46" i="20" s="1"/>
  <c r="K71" i="19"/>
  <c r="M69" i="19"/>
  <c r="K43" i="19"/>
  <c r="L42" i="19" s="1"/>
  <c r="L41" i="19"/>
  <c r="M41" i="19"/>
  <c r="K15" i="19"/>
  <c r="L13" i="19"/>
  <c r="M13" i="19"/>
  <c r="E27" i="16"/>
  <c r="M75" i="20" l="1"/>
  <c r="L46" i="20"/>
  <c r="K21" i="20"/>
  <c r="M20" i="20" s="1"/>
  <c r="K77" i="20"/>
  <c r="K48" i="20"/>
  <c r="L47" i="20" s="1"/>
  <c r="L19" i="20"/>
  <c r="K72" i="19"/>
  <c r="L71" i="19" s="1"/>
  <c r="L70" i="19"/>
  <c r="M70" i="19"/>
  <c r="K44" i="19"/>
  <c r="M42" i="19"/>
  <c r="K16" i="19"/>
  <c r="L15" i="19" s="1"/>
  <c r="L14" i="19"/>
  <c r="M14" i="19"/>
  <c r="F52" i="6"/>
  <c r="I140" i="16"/>
  <c r="K78" i="20" l="1"/>
  <c r="M77" i="20" s="1"/>
  <c r="M76" i="20"/>
  <c r="K22" i="20"/>
  <c r="M21" i="20" s="1"/>
  <c r="K49" i="20"/>
  <c r="L76" i="20"/>
  <c r="M47" i="20"/>
  <c r="L20" i="20"/>
  <c r="K73" i="19"/>
  <c r="M72" i="19"/>
  <c r="L72" i="19"/>
  <c r="M71" i="19"/>
  <c r="K45" i="19"/>
  <c r="L44" i="19" s="1"/>
  <c r="L43" i="19"/>
  <c r="M43" i="19"/>
  <c r="K17" i="19"/>
  <c r="M15" i="19"/>
  <c r="G5" i="13"/>
  <c r="I5" i="13" s="1"/>
  <c r="J5" i="13" s="1"/>
  <c r="G6" i="13"/>
  <c r="I6" i="13" s="1"/>
  <c r="J6" i="13" s="1"/>
  <c r="G7" i="13"/>
  <c r="I7" i="13" s="1"/>
  <c r="J7" i="13" s="1"/>
  <c r="G8" i="13"/>
  <c r="I8" i="13" s="1"/>
  <c r="J8" i="13" s="1"/>
  <c r="G9" i="13"/>
  <c r="I9" i="13" s="1"/>
  <c r="J9" i="13" s="1"/>
  <c r="G10" i="13"/>
  <c r="I10" i="13" s="1"/>
  <c r="J10" i="13" s="1"/>
  <c r="G11" i="13"/>
  <c r="I11" i="13" s="1"/>
  <c r="J11" i="13" s="1"/>
  <c r="G12" i="13"/>
  <c r="I12" i="13" s="1"/>
  <c r="J12" i="13" s="1"/>
  <c r="G13" i="13"/>
  <c r="I13" i="13" s="1"/>
  <c r="J13" i="13" s="1"/>
  <c r="G14" i="13"/>
  <c r="I14" i="13" s="1"/>
  <c r="J14" i="13" s="1"/>
  <c r="G15" i="13"/>
  <c r="I15" i="13" s="1"/>
  <c r="J15" i="13" s="1"/>
  <c r="G16" i="13"/>
  <c r="I16" i="13" s="1"/>
  <c r="J16" i="13" s="1"/>
  <c r="G17" i="13"/>
  <c r="I17" i="13" s="1"/>
  <c r="J17" i="13" s="1"/>
  <c r="G18" i="13"/>
  <c r="I18" i="13" s="1"/>
  <c r="J18" i="13" s="1"/>
  <c r="G19" i="13"/>
  <c r="I19" i="13" s="1"/>
  <c r="J19" i="13" s="1"/>
  <c r="G20" i="13"/>
  <c r="I20" i="13" s="1"/>
  <c r="J20" i="13" s="1"/>
  <c r="G21" i="13"/>
  <c r="I21" i="13" s="1"/>
  <c r="J21" i="13" s="1"/>
  <c r="G22" i="13"/>
  <c r="I22" i="13" s="1"/>
  <c r="J22" i="13" s="1"/>
  <c r="G23" i="13"/>
  <c r="I23" i="13" s="1"/>
  <c r="J23" i="13" s="1"/>
  <c r="G24" i="13"/>
  <c r="I24" i="13" s="1"/>
  <c r="J24" i="13" s="1"/>
  <c r="G25" i="13"/>
  <c r="I25" i="13" s="1"/>
  <c r="J25" i="13" s="1"/>
  <c r="G26" i="13"/>
  <c r="I26" i="13" s="1"/>
  <c r="J26" i="13" s="1"/>
  <c r="G33" i="13"/>
  <c r="I33" i="13" s="1"/>
  <c r="K34" i="13" s="1"/>
  <c r="G34" i="13"/>
  <c r="I34" i="13" s="1"/>
  <c r="J34" i="13" s="1"/>
  <c r="G35" i="13"/>
  <c r="I35" i="13" s="1"/>
  <c r="J35" i="13" s="1"/>
  <c r="G36" i="13"/>
  <c r="I36" i="13" s="1"/>
  <c r="J36" i="13" s="1"/>
  <c r="G37" i="13"/>
  <c r="I37" i="13" s="1"/>
  <c r="J37" i="13" s="1"/>
  <c r="G38" i="13"/>
  <c r="I38" i="13" s="1"/>
  <c r="J38" i="13" s="1"/>
  <c r="G39" i="13"/>
  <c r="I39" i="13" s="1"/>
  <c r="J39" i="13" s="1"/>
  <c r="G40" i="13"/>
  <c r="I40" i="13" s="1"/>
  <c r="J40" i="13" s="1"/>
  <c r="G41" i="13"/>
  <c r="I41" i="13" s="1"/>
  <c r="J41" i="13" s="1"/>
  <c r="G42" i="13"/>
  <c r="I42" i="13" s="1"/>
  <c r="J42" i="13" s="1"/>
  <c r="G43" i="13"/>
  <c r="I43" i="13" s="1"/>
  <c r="J43" i="13" s="1"/>
  <c r="G44" i="13"/>
  <c r="I44" i="13" s="1"/>
  <c r="J44" i="13" s="1"/>
  <c r="G45" i="13"/>
  <c r="I45" i="13" s="1"/>
  <c r="J45" i="13" s="1"/>
  <c r="G46" i="13"/>
  <c r="I46" i="13" s="1"/>
  <c r="J46" i="13" s="1"/>
  <c r="G47" i="13"/>
  <c r="I47" i="13" s="1"/>
  <c r="J47" i="13" s="1"/>
  <c r="G48" i="13"/>
  <c r="I48" i="13" s="1"/>
  <c r="J48" i="13" s="1"/>
  <c r="G49" i="13"/>
  <c r="I49" i="13" s="1"/>
  <c r="J49" i="13" s="1"/>
  <c r="G50" i="13"/>
  <c r="I50" i="13" s="1"/>
  <c r="J50" i="13" s="1"/>
  <c r="G51" i="13"/>
  <c r="I51" i="13" s="1"/>
  <c r="J51" i="13" s="1"/>
  <c r="G52" i="13"/>
  <c r="I52" i="13" s="1"/>
  <c r="J52" i="13" s="1"/>
  <c r="G53" i="13"/>
  <c r="I53" i="13" s="1"/>
  <c r="J53" i="13" s="1"/>
  <c r="G54" i="13"/>
  <c r="I54" i="13" s="1"/>
  <c r="J54" i="13" s="1"/>
  <c r="G61" i="13"/>
  <c r="I61" i="13" s="1"/>
  <c r="G62" i="13"/>
  <c r="I62" i="13" s="1"/>
  <c r="J62" i="13" s="1"/>
  <c r="G63" i="13"/>
  <c r="I63" i="13" s="1"/>
  <c r="J63" i="13" s="1"/>
  <c r="G64" i="13"/>
  <c r="I64" i="13" s="1"/>
  <c r="J64" i="13" s="1"/>
  <c r="G65" i="13"/>
  <c r="I65" i="13" s="1"/>
  <c r="J65" i="13" s="1"/>
  <c r="G66" i="13"/>
  <c r="I66" i="13" s="1"/>
  <c r="J66" i="13" s="1"/>
  <c r="G67" i="13"/>
  <c r="I67" i="13" s="1"/>
  <c r="J67" i="13" s="1"/>
  <c r="G68" i="13"/>
  <c r="I68" i="13" s="1"/>
  <c r="J68" i="13" s="1"/>
  <c r="G69" i="13"/>
  <c r="I69" i="13"/>
  <c r="J69" i="13" s="1"/>
  <c r="G70" i="13"/>
  <c r="I70" i="13" s="1"/>
  <c r="J70" i="13" s="1"/>
  <c r="G71" i="13"/>
  <c r="I71" i="13"/>
  <c r="J71" i="13" s="1"/>
  <c r="G72" i="13"/>
  <c r="I72" i="13" s="1"/>
  <c r="J72" i="13" s="1"/>
  <c r="G73" i="13"/>
  <c r="I73" i="13" s="1"/>
  <c r="J73" i="13" s="1"/>
  <c r="G74" i="13"/>
  <c r="I74" i="13" s="1"/>
  <c r="J74" i="13" s="1"/>
  <c r="G75" i="13"/>
  <c r="I75" i="13"/>
  <c r="J75" i="13" s="1"/>
  <c r="G76" i="13"/>
  <c r="I76" i="13" s="1"/>
  <c r="J76" i="13" s="1"/>
  <c r="G77" i="13"/>
  <c r="I77" i="13"/>
  <c r="J77" i="13" s="1"/>
  <c r="G78" i="13"/>
  <c r="I78" i="13" s="1"/>
  <c r="J78" i="13" s="1"/>
  <c r="G79" i="13"/>
  <c r="I79" i="13" s="1"/>
  <c r="J79" i="13" s="1"/>
  <c r="G80" i="13"/>
  <c r="I80" i="13" s="1"/>
  <c r="J80" i="13" s="1"/>
  <c r="G81" i="13"/>
  <c r="I81" i="13" s="1"/>
  <c r="J81" i="13" s="1"/>
  <c r="G82" i="13"/>
  <c r="I82" i="13" s="1"/>
  <c r="J82" i="13" s="1"/>
  <c r="L77" i="20" l="1"/>
  <c r="K50" i="20"/>
  <c r="M49" i="20" s="1"/>
  <c r="K23" i="20"/>
  <c r="M22" i="20" s="1"/>
  <c r="L21" i="20"/>
  <c r="L48" i="20"/>
  <c r="M48" i="20"/>
  <c r="K79" i="20"/>
  <c r="M78" i="20" s="1"/>
  <c r="J33" i="13"/>
  <c r="K74" i="19"/>
  <c r="K46" i="19"/>
  <c r="M44" i="19"/>
  <c r="K18" i="19"/>
  <c r="L17" i="19" s="1"/>
  <c r="L16" i="19"/>
  <c r="M16" i="19"/>
  <c r="L33" i="13"/>
  <c r="M33" i="13" s="1"/>
  <c r="K35" i="13"/>
  <c r="J61" i="13"/>
  <c r="K62" i="13"/>
  <c r="K6" i="13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59" i="12"/>
  <c r="L49" i="20" l="1"/>
  <c r="L78" i="20"/>
  <c r="K24" i="20"/>
  <c r="M23" i="20" s="1"/>
  <c r="L22" i="20"/>
  <c r="K80" i="20"/>
  <c r="K51" i="20"/>
  <c r="K75" i="19"/>
  <c r="L74" i="19"/>
  <c r="L73" i="19"/>
  <c r="M73" i="19"/>
  <c r="K47" i="19"/>
  <c r="L46" i="19"/>
  <c r="L45" i="19"/>
  <c r="M45" i="19"/>
  <c r="K19" i="19"/>
  <c r="M18" i="19" s="1"/>
  <c r="M17" i="19"/>
  <c r="K7" i="13"/>
  <c r="L6" i="13" s="1"/>
  <c r="M6" i="13" s="1"/>
  <c r="L5" i="13"/>
  <c r="M5" i="13" s="1"/>
  <c r="K36" i="13"/>
  <c r="L34" i="13"/>
  <c r="M34" i="13" s="1"/>
  <c r="K63" i="13"/>
  <c r="L61" i="13"/>
  <c r="M61" i="13" s="1"/>
  <c r="E79" i="11"/>
  <c r="G79" i="11" s="1"/>
  <c r="I79" i="11" s="1"/>
  <c r="J79" i="11" s="1"/>
  <c r="E78" i="11"/>
  <c r="G78" i="11" s="1"/>
  <c r="I78" i="11" s="1"/>
  <c r="J78" i="11" s="1"/>
  <c r="E76" i="11"/>
  <c r="G76" i="11" s="1"/>
  <c r="I76" i="11" s="1"/>
  <c r="J76" i="11" s="1"/>
  <c r="E75" i="11"/>
  <c r="G75" i="11" s="1"/>
  <c r="I75" i="11" s="1"/>
  <c r="J75" i="11" s="1"/>
  <c r="E73" i="11"/>
  <c r="G73" i="11" s="1"/>
  <c r="I73" i="11" s="1"/>
  <c r="J73" i="11" s="1"/>
  <c r="E72" i="11"/>
  <c r="G72" i="11" s="1"/>
  <c r="I72" i="11" s="1"/>
  <c r="J72" i="11" s="1"/>
  <c r="E70" i="11"/>
  <c r="G70" i="11" s="1"/>
  <c r="I70" i="11" s="1"/>
  <c r="J70" i="11" s="1"/>
  <c r="G42" i="11"/>
  <c r="I42" i="11" s="1"/>
  <c r="J42" i="11" s="1"/>
  <c r="E67" i="11"/>
  <c r="G67" i="11" s="1"/>
  <c r="I67" i="11" s="1"/>
  <c r="J67" i="11" s="1"/>
  <c r="E66" i="11"/>
  <c r="G66" i="11" s="1"/>
  <c r="I66" i="11" s="1"/>
  <c r="J66" i="11" s="1"/>
  <c r="E64" i="11"/>
  <c r="G64" i="11" s="1"/>
  <c r="I64" i="11" s="1"/>
  <c r="J64" i="11" s="1"/>
  <c r="E63" i="11"/>
  <c r="G63" i="11" s="1"/>
  <c r="I63" i="11" s="1"/>
  <c r="J63" i="11" s="1"/>
  <c r="E61" i="11"/>
  <c r="G61" i="11" s="1"/>
  <c r="I61" i="11" s="1"/>
  <c r="J61" i="11" s="1"/>
  <c r="E60" i="11"/>
  <c r="G60" i="11" s="1"/>
  <c r="I60" i="11" s="1"/>
  <c r="J60" i="11" s="1"/>
  <c r="E59" i="11"/>
  <c r="G59" i="11" s="1"/>
  <c r="I59" i="11" s="1"/>
  <c r="E62" i="11"/>
  <c r="G62" i="11" s="1"/>
  <c r="I62" i="11" s="1"/>
  <c r="J62" i="11" s="1"/>
  <c r="E65" i="11"/>
  <c r="G65" i="11" s="1"/>
  <c r="I65" i="11" s="1"/>
  <c r="J65" i="11" s="1"/>
  <c r="E68" i="11"/>
  <c r="G68" i="11" s="1"/>
  <c r="I68" i="11" s="1"/>
  <c r="J68" i="11" s="1"/>
  <c r="E71" i="11"/>
  <c r="G71" i="11" s="1"/>
  <c r="I71" i="11" s="1"/>
  <c r="J71" i="11" s="1"/>
  <c r="E74" i="11"/>
  <c r="E77" i="11"/>
  <c r="G77" i="11" s="1"/>
  <c r="I77" i="11" s="1"/>
  <c r="J77" i="11" s="1"/>
  <c r="E80" i="11"/>
  <c r="G80" i="11" s="1"/>
  <c r="I80" i="11" s="1"/>
  <c r="J80" i="11" s="1"/>
  <c r="G26" i="11"/>
  <c r="I26" i="11" s="1"/>
  <c r="J26" i="11" s="1"/>
  <c r="G21" i="11"/>
  <c r="I21" i="11" s="1"/>
  <c r="J21" i="11" s="1"/>
  <c r="G16" i="11"/>
  <c r="I16" i="11" s="1"/>
  <c r="J16" i="11" s="1"/>
  <c r="G7" i="11"/>
  <c r="I7" i="11" s="1"/>
  <c r="J7" i="11" s="1"/>
  <c r="G6" i="11"/>
  <c r="I6" i="11" s="1"/>
  <c r="J6" i="11" s="1"/>
  <c r="G5" i="11"/>
  <c r="I5" i="11" s="1"/>
  <c r="G80" i="12"/>
  <c r="I80" i="12" s="1"/>
  <c r="J80" i="12" s="1"/>
  <c r="G79" i="12"/>
  <c r="I79" i="12" s="1"/>
  <c r="J79" i="12" s="1"/>
  <c r="G78" i="12"/>
  <c r="I78" i="12" s="1"/>
  <c r="J78" i="12" s="1"/>
  <c r="G77" i="12"/>
  <c r="I77" i="12" s="1"/>
  <c r="J77" i="12" s="1"/>
  <c r="G76" i="12"/>
  <c r="I76" i="12" s="1"/>
  <c r="J76" i="12" s="1"/>
  <c r="G75" i="12"/>
  <c r="I75" i="12" s="1"/>
  <c r="J75" i="12" s="1"/>
  <c r="G74" i="12"/>
  <c r="I74" i="12" s="1"/>
  <c r="J74" i="12" s="1"/>
  <c r="G73" i="12"/>
  <c r="I73" i="12" s="1"/>
  <c r="J73" i="12" s="1"/>
  <c r="G72" i="12"/>
  <c r="I72" i="12" s="1"/>
  <c r="J72" i="12" s="1"/>
  <c r="G71" i="12"/>
  <c r="I71" i="12" s="1"/>
  <c r="J71" i="12" s="1"/>
  <c r="G70" i="12"/>
  <c r="I70" i="12" s="1"/>
  <c r="J70" i="12" s="1"/>
  <c r="G69" i="12"/>
  <c r="I69" i="12" s="1"/>
  <c r="J69" i="12" s="1"/>
  <c r="G68" i="12"/>
  <c r="I68" i="12" s="1"/>
  <c r="J68" i="12" s="1"/>
  <c r="G67" i="12"/>
  <c r="I67" i="12" s="1"/>
  <c r="J67" i="12" s="1"/>
  <c r="G66" i="12"/>
  <c r="I66" i="12" s="1"/>
  <c r="J66" i="12" s="1"/>
  <c r="G65" i="12"/>
  <c r="I65" i="12" s="1"/>
  <c r="J65" i="12" s="1"/>
  <c r="G64" i="12"/>
  <c r="I64" i="12" s="1"/>
  <c r="J64" i="12" s="1"/>
  <c r="G63" i="12"/>
  <c r="I63" i="12" s="1"/>
  <c r="J63" i="12" s="1"/>
  <c r="G62" i="12"/>
  <c r="I62" i="12" s="1"/>
  <c r="J62" i="12" s="1"/>
  <c r="G61" i="12"/>
  <c r="I61" i="12" s="1"/>
  <c r="J61" i="12" s="1"/>
  <c r="G60" i="12"/>
  <c r="I60" i="12" s="1"/>
  <c r="J60" i="12" s="1"/>
  <c r="G59" i="12"/>
  <c r="I59" i="12" s="1"/>
  <c r="K60" i="12" s="1"/>
  <c r="G53" i="12"/>
  <c r="I53" i="12" s="1"/>
  <c r="J53" i="12" s="1"/>
  <c r="G52" i="12"/>
  <c r="I52" i="12" s="1"/>
  <c r="J52" i="12" s="1"/>
  <c r="G51" i="12"/>
  <c r="I51" i="12" s="1"/>
  <c r="J51" i="12" s="1"/>
  <c r="G50" i="12"/>
  <c r="I50" i="12" s="1"/>
  <c r="J50" i="12" s="1"/>
  <c r="G49" i="12"/>
  <c r="I49" i="12" s="1"/>
  <c r="J49" i="12" s="1"/>
  <c r="G48" i="12"/>
  <c r="I48" i="12" s="1"/>
  <c r="J48" i="12" s="1"/>
  <c r="G47" i="12"/>
  <c r="I47" i="12" s="1"/>
  <c r="J47" i="12" s="1"/>
  <c r="G46" i="12"/>
  <c r="I46" i="12" s="1"/>
  <c r="J46" i="12" s="1"/>
  <c r="G45" i="12"/>
  <c r="I45" i="12" s="1"/>
  <c r="J45" i="12" s="1"/>
  <c r="G44" i="12"/>
  <c r="I44" i="12" s="1"/>
  <c r="J44" i="12" s="1"/>
  <c r="G43" i="12"/>
  <c r="I43" i="12" s="1"/>
  <c r="J43" i="12" s="1"/>
  <c r="G42" i="12"/>
  <c r="I42" i="12" s="1"/>
  <c r="J42" i="12" s="1"/>
  <c r="G41" i="12"/>
  <c r="I41" i="12" s="1"/>
  <c r="J41" i="12" s="1"/>
  <c r="G40" i="12"/>
  <c r="I40" i="12" s="1"/>
  <c r="J40" i="12" s="1"/>
  <c r="G39" i="12"/>
  <c r="I39" i="12" s="1"/>
  <c r="J39" i="12" s="1"/>
  <c r="G38" i="12"/>
  <c r="I38" i="12" s="1"/>
  <c r="J38" i="12" s="1"/>
  <c r="G37" i="12"/>
  <c r="I37" i="12" s="1"/>
  <c r="J37" i="12" s="1"/>
  <c r="G36" i="12"/>
  <c r="I36" i="12" s="1"/>
  <c r="J36" i="12" s="1"/>
  <c r="G35" i="12"/>
  <c r="I35" i="12" s="1"/>
  <c r="J35" i="12" s="1"/>
  <c r="G34" i="12"/>
  <c r="I34" i="12" s="1"/>
  <c r="J34" i="12" s="1"/>
  <c r="G33" i="12"/>
  <c r="I33" i="12" s="1"/>
  <c r="J33" i="12" s="1"/>
  <c r="G32" i="12"/>
  <c r="I32" i="12" s="1"/>
  <c r="G26" i="12"/>
  <c r="I26" i="12" s="1"/>
  <c r="J26" i="12" s="1"/>
  <c r="G25" i="12"/>
  <c r="I25" i="12" s="1"/>
  <c r="J25" i="12" s="1"/>
  <c r="G24" i="12"/>
  <c r="I24" i="12" s="1"/>
  <c r="J24" i="12" s="1"/>
  <c r="G23" i="12"/>
  <c r="I23" i="12" s="1"/>
  <c r="J23" i="12" s="1"/>
  <c r="G22" i="12"/>
  <c r="I22" i="12" s="1"/>
  <c r="J22" i="12" s="1"/>
  <c r="G21" i="12"/>
  <c r="I21" i="12" s="1"/>
  <c r="J21" i="12" s="1"/>
  <c r="G20" i="12"/>
  <c r="I20" i="12" s="1"/>
  <c r="J20" i="12" s="1"/>
  <c r="G19" i="12"/>
  <c r="I19" i="12" s="1"/>
  <c r="J19" i="12" s="1"/>
  <c r="G18" i="12"/>
  <c r="I18" i="12" s="1"/>
  <c r="J18" i="12" s="1"/>
  <c r="G17" i="12"/>
  <c r="I17" i="12" s="1"/>
  <c r="J17" i="12" s="1"/>
  <c r="G16" i="12"/>
  <c r="I16" i="12" s="1"/>
  <c r="J16" i="12" s="1"/>
  <c r="G15" i="12"/>
  <c r="I15" i="12" s="1"/>
  <c r="J15" i="12" s="1"/>
  <c r="G14" i="12"/>
  <c r="I14" i="12" s="1"/>
  <c r="J14" i="12" s="1"/>
  <c r="G13" i="12"/>
  <c r="I13" i="12" s="1"/>
  <c r="J13" i="12" s="1"/>
  <c r="G12" i="12"/>
  <c r="I12" i="12" s="1"/>
  <c r="J12" i="12" s="1"/>
  <c r="G11" i="12"/>
  <c r="I11" i="12" s="1"/>
  <c r="J11" i="12" s="1"/>
  <c r="G10" i="12"/>
  <c r="I10" i="12" s="1"/>
  <c r="J10" i="12" s="1"/>
  <c r="G9" i="12"/>
  <c r="I9" i="12" s="1"/>
  <c r="J9" i="12" s="1"/>
  <c r="G8" i="12"/>
  <c r="I8" i="12" s="1"/>
  <c r="J8" i="12" s="1"/>
  <c r="G7" i="12"/>
  <c r="I7" i="12" s="1"/>
  <c r="J7" i="12" s="1"/>
  <c r="G6" i="12"/>
  <c r="I6" i="12" s="1"/>
  <c r="J6" i="12" s="1"/>
  <c r="G5" i="12"/>
  <c r="I5" i="12" s="1"/>
  <c r="G74" i="11"/>
  <c r="I74" i="11" s="1"/>
  <c r="J74" i="11" s="1"/>
  <c r="G53" i="11"/>
  <c r="I53" i="11" s="1"/>
  <c r="J53" i="11" s="1"/>
  <c r="G52" i="11"/>
  <c r="I52" i="11" s="1"/>
  <c r="J52" i="11" s="1"/>
  <c r="G51" i="11"/>
  <c r="I51" i="11" s="1"/>
  <c r="J51" i="11" s="1"/>
  <c r="G50" i="11"/>
  <c r="I50" i="11" s="1"/>
  <c r="J50" i="11" s="1"/>
  <c r="G49" i="11"/>
  <c r="I49" i="11" s="1"/>
  <c r="J49" i="11" s="1"/>
  <c r="G48" i="11"/>
  <c r="I48" i="11" s="1"/>
  <c r="J48" i="11" s="1"/>
  <c r="G47" i="11"/>
  <c r="I47" i="11" s="1"/>
  <c r="J47" i="11" s="1"/>
  <c r="G45" i="11"/>
  <c r="I45" i="11" s="1"/>
  <c r="J45" i="11" s="1"/>
  <c r="G44" i="11"/>
  <c r="I44" i="11" s="1"/>
  <c r="J44" i="11" s="1"/>
  <c r="G43" i="11"/>
  <c r="I43" i="11" s="1"/>
  <c r="J43" i="11" s="1"/>
  <c r="G41" i="11"/>
  <c r="I41" i="11" s="1"/>
  <c r="J41" i="11" s="1"/>
  <c r="G39" i="11"/>
  <c r="I39" i="11" s="1"/>
  <c r="J39" i="11" s="1"/>
  <c r="G38" i="11"/>
  <c r="I38" i="11" s="1"/>
  <c r="J38" i="11" s="1"/>
  <c r="G37" i="11"/>
  <c r="I37" i="11" s="1"/>
  <c r="J37" i="11" s="1"/>
  <c r="G36" i="11"/>
  <c r="I36" i="11" s="1"/>
  <c r="J36" i="11" s="1"/>
  <c r="G35" i="11"/>
  <c r="I35" i="11" s="1"/>
  <c r="J35" i="11" s="1"/>
  <c r="G34" i="11"/>
  <c r="I34" i="11" s="1"/>
  <c r="J34" i="11" s="1"/>
  <c r="G33" i="11"/>
  <c r="I33" i="11" s="1"/>
  <c r="J33" i="11" s="1"/>
  <c r="G32" i="11"/>
  <c r="I32" i="11" s="1"/>
  <c r="K33" i="11" s="1"/>
  <c r="G25" i="11"/>
  <c r="I25" i="11" s="1"/>
  <c r="J25" i="11" s="1"/>
  <c r="G24" i="11"/>
  <c r="I24" i="11" s="1"/>
  <c r="J24" i="11" s="1"/>
  <c r="G23" i="11"/>
  <c r="I23" i="11" s="1"/>
  <c r="J23" i="11" s="1"/>
  <c r="G22" i="11"/>
  <c r="I22" i="11" s="1"/>
  <c r="J22" i="11" s="1"/>
  <c r="G20" i="11"/>
  <c r="I20" i="11" s="1"/>
  <c r="J20" i="11" s="1"/>
  <c r="G19" i="11"/>
  <c r="I19" i="11" s="1"/>
  <c r="J19" i="11" s="1"/>
  <c r="G18" i="11"/>
  <c r="I18" i="11" s="1"/>
  <c r="J18" i="11" s="1"/>
  <c r="G17" i="11"/>
  <c r="I17" i="11" s="1"/>
  <c r="J17" i="11" s="1"/>
  <c r="G15" i="11"/>
  <c r="I15" i="11" s="1"/>
  <c r="J15" i="11" s="1"/>
  <c r="G14" i="11"/>
  <c r="I14" i="11" s="1"/>
  <c r="J14" i="11" s="1"/>
  <c r="G13" i="11"/>
  <c r="I13" i="11" s="1"/>
  <c r="J13" i="11" s="1"/>
  <c r="G12" i="11"/>
  <c r="I12" i="11" s="1"/>
  <c r="J12" i="11" s="1"/>
  <c r="G11" i="11"/>
  <c r="I11" i="11" s="1"/>
  <c r="J11" i="11" s="1"/>
  <c r="G10" i="11"/>
  <c r="I10" i="11" s="1"/>
  <c r="J10" i="11" s="1"/>
  <c r="G9" i="11"/>
  <c r="I9" i="11" s="1"/>
  <c r="J9" i="11" s="1"/>
  <c r="G8" i="11"/>
  <c r="I8" i="11" s="1"/>
  <c r="J8" i="11" s="1"/>
  <c r="G80" i="8"/>
  <c r="I80" i="8" s="1"/>
  <c r="J80" i="8" s="1"/>
  <c r="G79" i="8"/>
  <c r="I79" i="8" s="1"/>
  <c r="J79" i="8" s="1"/>
  <c r="G78" i="8"/>
  <c r="I78" i="8" s="1"/>
  <c r="J78" i="8" s="1"/>
  <c r="G77" i="8"/>
  <c r="I77" i="8" s="1"/>
  <c r="J77" i="8" s="1"/>
  <c r="G76" i="8"/>
  <c r="I76" i="8" s="1"/>
  <c r="J76" i="8" s="1"/>
  <c r="G75" i="8"/>
  <c r="I75" i="8" s="1"/>
  <c r="J75" i="8" s="1"/>
  <c r="G74" i="8"/>
  <c r="I74" i="8" s="1"/>
  <c r="J74" i="8" s="1"/>
  <c r="G73" i="8"/>
  <c r="I73" i="8" s="1"/>
  <c r="J73" i="8" s="1"/>
  <c r="G72" i="8"/>
  <c r="I72" i="8" s="1"/>
  <c r="J72" i="8" s="1"/>
  <c r="G71" i="8"/>
  <c r="I71" i="8" s="1"/>
  <c r="J71" i="8" s="1"/>
  <c r="G70" i="8"/>
  <c r="I70" i="8" s="1"/>
  <c r="J70" i="8" s="1"/>
  <c r="G69" i="8"/>
  <c r="I69" i="8" s="1"/>
  <c r="J69" i="8" s="1"/>
  <c r="G68" i="8"/>
  <c r="I68" i="8" s="1"/>
  <c r="J68" i="8" s="1"/>
  <c r="G67" i="8"/>
  <c r="I67" i="8" s="1"/>
  <c r="J67" i="8" s="1"/>
  <c r="G66" i="8"/>
  <c r="I66" i="8" s="1"/>
  <c r="J66" i="8" s="1"/>
  <c r="G65" i="8"/>
  <c r="I65" i="8" s="1"/>
  <c r="J65" i="8" s="1"/>
  <c r="G64" i="8"/>
  <c r="I64" i="8" s="1"/>
  <c r="J64" i="8" s="1"/>
  <c r="G63" i="8"/>
  <c r="I63" i="8" s="1"/>
  <c r="J63" i="8" s="1"/>
  <c r="G62" i="8"/>
  <c r="I62" i="8" s="1"/>
  <c r="J62" i="8" s="1"/>
  <c r="G61" i="8"/>
  <c r="I61" i="8" s="1"/>
  <c r="J61" i="8" s="1"/>
  <c r="G60" i="8"/>
  <c r="I60" i="8" s="1"/>
  <c r="J60" i="8" s="1"/>
  <c r="G59" i="8"/>
  <c r="I59" i="8" s="1"/>
  <c r="G53" i="8"/>
  <c r="I53" i="8" s="1"/>
  <c r="J53" i="8" s="1"/>
  <c r="G52" i="8"/>
  <c r="I52" i="8" s="1"/>
  <c r="J52" i="8" s="1"/>
  <c r="G51" i="8"/>
  <c r="I51" i="8" s="1"/>
  <c r="J51" i="8" s="1"/>
  <c r="G50" i="8"/>
  <c r="I50" i="8" s="1"/>
  <c r="J50" i="8" s="1"/>
  <c r="G49" i="8"/>
  <c r="I49" i="8" s="1"/>
  <c r="J49" i="8" s="1"/>
  <c r="G48" i="8"/>
  <c r="I48" i="8" s="1"/>
  <c r="J48" i="8" s="1"/>
  <c r="G47" i="8"/>
  <c r="I47" i="8" s="1"/>
  <c r="J47" i="8" s="1"/>
  <c r="G46" i="8"/>
  <c r="I46" i="8" s="1"/>
  <c r="J46" i="8" s="1"/>
  <c r="G45" i="8"/>
  <c r="I45" i="8" s="1"/>
  <c r="J45" i="8" s="1"/>
  <c r="G44" i="8"/>
  <c r="I44" i="8" s="1"/>
  <c r="J44" i="8" s="1"/>
  <c r="G43" i="8"/>
  <c r="I43" i="8" s="1"/>
  <c r="J43" i="8" s="1"/>
  <c r="G42" i="8"/>
  <c r="I42" i="8" s="1"/>
  <c r="J42" i="8" s="1"/>
  <c r="G41" i="8"/>
  <c r="I41" i="8" s="1"/>
  <c r="J41" i="8" s="1"/>
  <c r="G40" i="8"/>
  <c r="I40" i="8" s="1"/>
  <c r="J40" i="8" s="1"/>
  <c r="G39" i="8"/>
  <c r="I39" i="8" s="1"/>
  <c r="J39" i="8" s="1"/>
  <c r="G38" i="8"/>
  <c r="I38" i="8" s="1"/>
  <c r="J38" i="8" s="1"/>
  <c r="G37" i="8"/>
  <c r="I37" i="8" s="1"/>
  <c r="J37" i="8" s="1"/>
  <c r="G36" i="8"/>
  <c r="I36" i="8" s="1"/>
  <c r="J36" i="8" s="1"/>
  <c r="G35" i="8"/>
  <c r="I35" i="8" s="1"/>
  <c r="J35" i="8" s="1"/>
  <c r="G34" i="8"/>
  <c r="I34" i="8" s="1"/>
  <c r="J34" i="8" s="1"/>
  <c r="G33" i="8"/>
  <c r="I33" i="8" s="1"/>
  <c r="J33" i="8" s="1"/>
  <c r="G32" i="8"/>
  <c r="I32" i="8" s="1"/>
  <c r="G26" i="8"/>
  <c r="I26" i="8" s="1"/>
  <c r="J26" i="8" s="1"/>
  <c r="G25" i="8"/>
  <c r="I25" i="8" s="1"/>
  <c r="J25" i="8" s="1"/>
  <c r="G24" i="8"/>
  <c r="I24" i="8" s="1"/>
  <c r="J24" i="8" s="1"/>
  <c r="G23" i="8"/>
  <c r="I23" i="8" s="1"/>
  <c r="J23" i="8" s="1"/>
  <c r="G22" i="8"/>
  <c r="I22" i="8" s="1"/>
  <c r="J22" i="8" s="1"/>
  <c r="G21" i="8"/>
  <c r="I21" i="8" s="1"/>
  <c r="J21" i="8" s="1"/>
  <c r="G20" i="8"/>
  <c r="I20" i="8" s="1"/>
  <c r="J20" i="8" s="1"/>
  <c r="G19" i="8"/>
  <c r="I19" i="8" s="1"/>
  <c r="J19" i="8" s="1"/>
  <c r="G18" i="8"/>
  <c r="I18" i="8" s="1"/>
  <c r="J18" i="8" s="1"/>
  <c r="G17" i="8"/>
  <c r="I17" i="8" s="1"/>
  <c r="J17" i="8" s="1"/>
  <c r="G16" i="8"/>
  <c r="I16" i="8" s="1"/>
  <c r="J16" i="8" s="1"/>
  <c r="G15" i="8"/>
  <c r="I15" i="8" s="1"/>
  <c r="J15" i="8" s="1"/>
  <c r="G14" i="8"/>
  <c r="I14" i="8" s="1"/>
  <c r="J14" i="8" s="1"/>
  <c r="G13" i="8"/>
  <c r="I13" i="8" s="1"/>
  <c r="J13" i="8" s="1"/>
  <c r="G12" i="8"/>
  <c r="I12" i="8" s="1"/>
  <c r="J12" i="8" s="1"/>
  <c r="G11" i="8"/>
  <c r="I11" i="8" s="1"/>
  <c r="J11" i="8" s="1"/>
  <c r="G10" i="8"/>
  <c r="I10" i="8" s="1"/>
  <c r="J10" i="8" s="1"/>
  <c r="G9" i="8"/>
  <c r="I9" i="8" s="1"/>
  <c r="J9" i="8" s="1"/>
  <c r="G8" i="8"/>
  <c r="I8" i="8" s="1"/>
  <c r="J8" i="8" s="1"/>
  <c r="G7" i="8"/>
  <c r="I7" i="8" s="1"/>
  <c r="J7" i="8" s="1"/>
  <c r="G6" i="8"/>
  <c r="I6" i="8" s="1"/>
  <c r="J6" i="8" s="1"/>
  <c r="G5" i="8"/>
  <c r="I5" i="8" s="1"/>
  <c r="J5" i="8" s="1"/>
  <c r="H51" i="6"/>
  <c r="J51" i="6" s="1"/>
  <c r="K51" i="6" s="1"/>
  <c r="H50" i="6"/>
  <c r="J50" i="6" s="1"/>
  <c r="K50" i="6" s="1"/>
  <c r="H49" i="6"/>
  <c r="J49" i="6" s="1"/>
  <c r="K49" i="6" s="1"/>
  <c r="H48" i="6"/>
  <c r="J48" i="6" s="1"/>
  <c r="K48" i="6" s="1"/>
  <c r="H47" i="6"/>
  <c r="J47" i="6" s="1"/>
  <c r="K47" i="6" s="1"/>
  <c r="H46" i="6"/>
  <c r="J46" i="6" s="1"/>
  <c r="K46" i="6" s="1"/>
  <c r="H45" i="6"/>
  <c r="J45" i="6" s="1"/>
  <c r="K45" i="6" s="1"/>
  <c r="H44" i="6"/>
  <c r="J44" i="6" s="1"/>
  <c r="K44" i="6" s="1"/>
  <c r="H43" i="6"/>
  <c r="J43" i="6" s="1"/>
  <c r="K43" i="6" s="1"/>
  <c r="H42" i="6"/>
  <c r="J42" i="6" s="1"/>
  <c r="K42" i="6" s="1"/>
  <c r="H41" i="6"/>
  <c r="J41" i="6" s="1"/>
  <c r="K41" i="6" s="1"/>
  <c r="H40" i="6"/>
  <c r="J40" i="6" s="1"/>
  <c r="K40" i="6" s="1"/>
  <c r="H39" i="6"/>
  <c r="J39" i="6" s="1"/>
  <c r="K39" i="6" s="1"/>
  <c r="H38" i="6"/>
  <c r="J38" i="6" s="1"/>
  <c r="K38" i="6" s="1"/>
  <c r="H37" i="6"/>
  <c r="J37" i="6" s="1"/>
  <c r="K37" i="6" s="1"/>
  <c r="H36" i="6"/>
  <c r="J36" i="6" s="1"/>
  <c r="K36" i="6" s="1"/>
  <c r="H35" i="6"/>
  <c r="J35" i="6" s="1"/>
  <c r="K35" i="6" s="1"/>
  <c r="H34" i="6"/>
  <c r="J34" i="6" s="1"/>
  <c r="K34" i="6" s="1"/>
  <c r="H33" i="6"/>
  <c r="J33" i="6" s="1"/>
  <c r="K33" i="6" s="1"/>
  <c r="H32" i="6"/>
  <c r="J32" i="6" s="1"/>
  <c r="K32" i="6" s="1"/>
  <c r="H31" i="6"/>
  <c r="J31" i="6" s="1"/>
  <c r="K31" i="6" s="1"/>
  <c r="H30" i="6"/>
  <c r="J30" i="6" s="1"/>
  <c r="K30" i="6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2" i="5"/>
  <c r="I72" i="5" s="1"/>
  <c r="J72" i="5" s="1"/>
  <c r="G71" i="5"/>
  <c r="I71" i="5" s="1"/>
  <c r="J71" i="5" s="1"/>
  <c r="G70" i="5"/>
  <c r="I70" i="5" s="1"/>
  <c r="J70" i="5" s="1"/>
  <c r="G69" i="5"/>
  <c r="I69" i="5" s="1"/>
  <c r="J69" i="5" s="1"/>
  <c r="G68" i="5"/>
  <c r="I68" i="5" s="1"/>
  <c r="J68" i="5" s="1"/>
  <c r="G67" i="5"/>
  <c r="I67" i="5" s="1"/>
  <c r="J67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G53" i="5"/>
  <c r="I53" i="5" s="1"/>
  <c r="J53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K33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I9" i="5" s="1"/>
  <c r="J9" i="5" s="1"/>
  <c r="G8" i="5"/>
  <c r="I8" i="5" s="1"/>
  <c r="J8" i="5" s="1"/>
  <c r="G7" i="5"/>
  <c r="I7" i="5" s="1"/>
  <c r="J7" i="5" s="1"/>
  <c r="G6" i="5"/>
  <c r="I6" i="5" s="1"/>
  <c r="J6" i="5" s="1"/>
  <c r="G5" i="5"/>
  <c r="I5" i="5" s="1"/>
  <c r="G80" i="4"/>
  <c r="I80" i="4" s="1"/>
  <c r="J80" i="4" s="1"/>
  <c r="G79" i="4"/>
  <c r="I79" i="4" s="1"/>
  <c r="J79" i="4" s="1"/>
  <c r="G78" i="4"/>
  <c r="I78" i="4" s="1"/>
  <c r="J78" i="4" s="1"/>
  <c r="G77" i="4"/>
  <c r="I77" i="4" s="1"/>
  <c r="J77" i="4" s="1"/>
  <c r="G76" i="4"/>
  <c r="I76" i="4" s="1"/>
  <c r="J76" i="4" s="1"/>
  <c r="G75" i="4"/>
  <c r="I75" i="4" s="1"/>
  <c r="J75" i="4" s="1"/>
  <c r="G74" i="4"/>
  <c r="I74" i="4" s="1"/>
  <c r="J74" i="4" s="1"/>
  <c r="G73" i="4"/>
  <c r="I73" i="4" s="1"/>
  <c r="J73" i="4" s="1"/>
  <c r="G72" i="4"/>
  <c r="I72" i="4" s="1"/>
  <c r="J72" i="4" s="1"/>
  <c r="G71" i="4"/>
  <c r="I71" i="4" s="1"/>
  <c r="J71" i="4" s="1"/>
  <c r="G70" i="4"/>
  <c r="I70" i="4" s="1"/>
  <c r="J70" i="4" s="1"/>
  <c r="G69" i="4"/>
  <c r="I69" i="4" s="1"/>
  <c r="J69" i="4" s="1"/>
  <c r="G68" i="4"/>
  <c r="I68" i="4" s="1"/>
  <c r="J68" i="4" s="1"/>
  <c r="G67" i="4"/>
  <c r="I67" i="4" s="1"/>
  <c r="J67" i="4" s="1"/>
  <c r="G66" i="4"/>
  <c r="I66" i="4" s="1"/>
  <c r="J66" i="4" s="1"/>
  <c r="G65" i="4"/>
  <c r="I65" i="4" s="1"/>
  <c r="J65" i="4" s="1"/>
  <c r="G64" i="4"/>
  <c r="I64" i="4" s="1"/>
  <c r="J64" i="4" s="1"/>
  <c r="G63" i="4"/>
  <c r="I63" i="4" s="1"/>
  <c r="J63" i="4" s="1"/>
  <c r="G62" i="4"/>
  <c r="I62" i="4" s="1"/>
  <c r="J62" i="4" s="1"/>
  <c r="G61" i="4"/>
  <c r="I61" i="4" s="1"/>
  <c r="J61" i="4" s="1"/>
  <c r="G60" i="4"/>
  <c r="I60" i="4" s="1"/>
  <c r="J60" i="4" s="1"/>
  <c r="G59" i="4"/>
  <c r="I59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G48" i="4"/>
  <c r="I48" i="4" s="1"/>
  <c r="J48" i="4" s="1"/>
  <c r="G47" i="4"/>
  <c r="I47" i="4" s="1"/>
  <c r="J47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G36" i="4"/>
  <c r="I36" i="4" s="1"/>
  <c r="J36" i="4" s="1"/>
  <c r="G35" i="4"/>
  <c r="I35" i="4" s="1"/>
  <c r="J35" i="4" s="1"/>
  <c r="G34" i="4"/>
  <c r="I34" i="4" s="1"/>
  <c r="J34" i="4" s="1"/>
  <c r="G33" i="4"/>
  <c r="I33" i="4" s="1"/>
  <c r="J33" i="4" s="1"/>
  <c r="G32" i="4"/>
  <c r="I32" i="4" s="1"/>
  <c r="K33" i="4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14" i="4"/>
  <c r="I14" i="4" s="1"/>
  <c r="J14" i="4" s="1"/>
  <c r="G13" i="4"/>
  <c r="I13" i="4" s="1"/>
  <c r="J13" i="4" s="1"/>
  <c r="G12" i="4"/>
  <c r="I12" i="4" s="1"/>
  <c r="J12" i="4" s="1"/>
  <c r="G11" i="4"/>
  <c r="I11" i="4" s="1"/>
  <c r="J11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5" i="4"/>
  <c r="I5" i="4" s="1"/>
  <c r="G80" i="3"/>
  <c r="I80" i="3" s="1"/>
  <c r="J80" i="3" s="1"/>
  <c r="G79" i="3"/>
  <c r="I79" i="3" s="1"/>
  <c r="J79" i="3" s="1"/>
  <c r="G78" i="3"/>
  <c r="I78" i="3" s="1"/>
  <c r="J78" i="3" s="1"/>
  <c r="G77" i="3"/>
  <c r="I77" i="3" s="1"/>
  <c r="J77" i="3" s="1"/>
  <c r="G76" i="3"/>
  <c r="I76" i="3" s="1"/>
  <c r="J76" i="3" s="1"/>
  <c r="G75" i="3"/>
  <c r="I75" i="3" s="1"/>
  <c r="J75" i="3" s="1"/>
  <c r="G74" i="3"/>
  <c r="I74" i="3" s="1"/>
  <c r="J74" i="3" s="1"/>
  <c r="G73" i="3"/>
  <c r="I73" i="3" s="1"/>
  <c r="J73" i="3" s="1"/>
  <c r="G72" i="3"/>
  <c r="I72" i="3" s="1"/>
  <c r="J72" i="3" s="1"/>
  <c r="G71" i="3"/>
  <c r="I71" i="3" s="1"/>
  <c r="J71" i="3" s="1"/>
  <c r="G70" i="3"/>
  <c r="I70" i="3" s="1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I60" i="3" s="1"/>
  <c r="J60" i="3" s="1"/>
  <c r="G59" i="3"/>
  <c r="I59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 s="1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K33" i="3" s="1"/>
  <c r="G26" i="3"/>
  <c r="I26" i="3" s="1"/>
  <c r="J26" i="3" s="1"/>
  <c r="G25" i="3"/>
  <c r="I25" i="3" s="1"/>
  <c r="J25" i="3" s="1"/>
  <c r="G24" i="3"/>
  <c r="I24" i="3" s="1"/>
  <c r="J24" i="3" s="1"/>
  <c r="G23" i="3"/>
  <c r="I23" i="3" s="1"/>
  <c r="J23" i="3" s="1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I17" i="3"/>
  <c r="J17" i="3" s="1"/>
  <c r="G17" i="3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 s="1"/>
  <c r="G80" i="2"/>
  <c r="I80" i="2" s="1"/>
  <c r="J80" i="2" s="1"/>
  <c r="G79" i="2"/>
  <c r="I79" i="2" s="1"/>
  <c r="J79" i="2" s="1"/>
  <c r="G78" i="2"/>
  <c r="I78" i="2" s="1"/>
  <c r="J78" i="2" s="1"/>
  <c r="G77" i="2"/>
  <c r="I77" i="2" s="1"/>
  <c r="J77" i="2" s="1"/>
  <c r="G76" i="2"/>
  <c r="I76" i="2" s="1"/>
  <c r="J76" i="2" s="1"/>
  <c r="G75" i="2"/>
  <c r="I75" i="2" s="1"/>
  <c r="J75" i="2" s="1"/>
  <c r="G74" i="2"/>
  <c r="I74" i="2" s="1"/>
  <c r="J74" i="2" s="1"/>
  <c r="G73" i="2"/>
  <c r="I73" i="2" s="1"/>
  <c r="J73" i="2" s="1"/>
  <c r="G72" i="2"/>
  <c r="I72" i="2" s="1"/>
  <c r="J72" i="2" s="1"/>
  <c r="G71" i="2"/>
  <c r="I71" i="2" s="1"/>
  <c r="J71" i="2" s="1"/>
  <c r="G70" i="2"/>
  <c r="I70" i="2" s="1"/>
  <c r="J70" i="2" s="1"/>
  <c r="G69" i="2"/>
  <c r="I69" i="2" s="1"/>
  <c r="J69" i="2" s="1"/>
  <c r="G68" i="2"/>
  <c r="I68" i="2" s="1"/>
  <c r="J68" i="2" s="1"/>
  <c r="G67" i="2"/>
  <c r="I67" i="2" s="1"/>
  <c r="J67" i="2" s="1"/>
  <c r="G66" i="2"/>
  <c r="I66" i="2" s="1"/>
  <c r="J66" i="2" s="1"/>
  <c r="G65" i="2"/>
  <c r="I65" i="2" s="1"/>
  <c r="J65" i="2" s="1"/>
  <c r="G64" i="2"/>
  <c r="I64" i="2" s="1"/>
  <c r="J64" i="2" s="1"/>
  <c r="G63" i="2"/>
  <c r="I63" i="2" s="1"/>
  <c r="J63" i="2" s="1"/>
  <c r="G62" i="2"/>
  <c r="I62" i="2" s="1"/>
  <c r="J62" i="2" s="1"/>
  <c r="G61" i="2"/>
  <c r="I61" i="2" s="1"/>
  <c r="J61" i="2" s="1"/>
  <c r="G60" i="2"/>
  <c r="I60" i="2" s="1"/>
  <c r="J60" i="2" s="1"/>
  <c r="G59" i="2"/>
  <c r="I59" i="2" s="1"/>
  <c r="G53" i="2"/>
  <c r="I53" i="2" s="1"/>
  <c r="J53" i="2" s="1"/>
  <c r="G52" i="2"/>
  <c r="I52" i="2" s="1"/>
  <c r="J52" i="2" s="1"/>
  <c r="G51" i="2"/>
  <c r="I51" i="2" s="1"/>
  <c r="J51" i="2" s="1"/>
  <c r="G50" i="2"/>
  <c r="I50" i="2" s="1"/>
  <c r="J50" i="2" s="1"/>
  <c r="G49" i="2"/>
  <c r="I49" i="2" s="1"/>
  <c r="J49" i="2" s="1"/>
  <c r="G48" i="2"/>
  <c r="I48" i="2" s="1"/>
  <c r="J48" i="2" s="1"/>
  <c r="G47" i="2"/>
  <c r="I47" i="2" s="1"/>
  <c r="J47" i="2" s="1"/>
  <c r="G46" i="2"/>
  <c r="I46" i="2" s="1"/>
  <c r="J46" i="2" s="1"/>
  <c r="G45" i="2"/>
  <c r="I45" i="2" s="1"/>
  <c r="J45" i="2" s="1"/>
  <c r="G44" i="2"/>
  <c r="I44" i="2" s="1"/>
  <c r="J44" i="2" s="1"/>
  <c r="G43" i="2"/>
  <c r="I43" i="2" s="1"/>
  <c r="J43" i="2" s="1"/>
  <c r="G42" i="2"/>
  <c r="I42" i="2" s="1"/>
  <c r="J42" i="2" s="1"/>
  <c r="G41" i="2"/>
  <c r="I41" i="2" s="1"/>
  <c r="J41" i="2" s="1"/>
  <c r="G40" i="2"/>
  <c r="I40" i="2" s="1"/>
  <c r="J40" i="2" s="1"/>
  <c r="G39" i="2"/>
  <c r="I39" i="2" s="1"/>
  <c r="J39" i="2" s="1"/>
  <c r="G38" i="2"/>
  <c r="I38" i="2" s="1"/>
  <c r="J38" i="2" s="1"/>
  <c r="G37" i="2"/>
  <c r="I37" i="2" s="1"/>
  <c r="J37" i="2" s="1"/>
  <c r="G36" i="2"/>
  <c r="I36" i="2" s="1"/>
  <c r="J36" i="2" s="1"/>
  <c r="G35" i="2"/>
  <c r="I35" i="2" s="1"/>
  <c r="J35" i="2" s="1"/>
  <c r="G34" i="2"/>
  <c r="I34" i="2" s="1"/>
  <c r="J34" i="2" s="1"/>
  <c r="G33" i="2"/>
  <c r="I33" i="2" s="1"/>
  <c r="J33" i="2" s="1"/>
  <c r="G32" i="2"/>
  <c r="I32" i="2" s="1"/>
  <c r="G26" i="2"/>
  <c r="I26" i="2" s="1"/>
  <c r="J26" i="2" s="1"/>
  <c r="G25" i="2"/>
  <c r="I25" i="2" s="1"/>
  <c r="J25" i="2" s="1"/>
  <c r="G24" i="2"/>
  <c r="I24" i="2" s="1"/>
  <c r="J24" i="2" s="1"/>
  <c r="G23" i="2"/>
  <c r="I23" i="2" s="1"/>
  <c r="J23" i="2" s="1"/>
  <c r="G22" i="2"/>
  <c r="I22" i="2" s="1"/>
  <c r="J22" i="2" s="1"/>
  <c r="G21" i="2"/>
  <c r="I21" i="2" s="1"/>
  <c r="J21" i="2" s="1"/>
  <c r="G20" i="2"/>
  <c r="I20" i="2" s="1"/>
  <c r="J20" i="2" s="1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10" i="2"/>
  <c r="I10" i="2" s="1"/>
  <c r="J10" i="2" s="1"/>
  <c r="G9" i="2"/>
  <c r="I9" i="2" s="1"/>
  <c r="J9" i="2" s="1"/>
  <c r="G8" i="2"/>
  <c r="I8" i="2" s="1"/>
  <c r="J8" i="2" s="1"/>
  <c r="G7" i="2"/>
  <c r="I7" i="2" s="1"/>
  <c r="J7" i="2" s="1"/>
  <c r="G6" i="2"/>
  <c r="I6" i="2" s="1"/>
  <c r="J6" i="2" s="1"/>
  <c r="G5" i="2"/>
  <c r="I5" i="2" s="1"/>
  <c r="K6" i="2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5" i="1"/>
  <c r="I75" i="1" s="1"/>
  <c r="J75" i="1" s="1"/>
  <c r="G74" i="1"/>
  <c r="I74" i="1" s="1"/>
  <c r="J74" i="1" s="1"/>
  <c r="G73" i="1"/>
  <c r="I73" i="1" s="1"/>
  <c r="J73" i="1" s="1"/>
  <c r="G72" i="1"/>
  <c r="I72" i="1" s="1"/>
  <c r="J72" i="1" s="1"/>
  <c r="G71" i="1"/>
  <c r="I71" i="1" s="1"/>
  <c r="J71" i="1" s="1"/>
  <c r="G70" i="1"/>
  <c r="I70" i="1" s="1"/>
  <c r="J70" i="1" s="1"/>
  <c r="G69" i="1"/>
  <c r="I69" i="1" s="1"/>
  <c r="J69" i="1" s="1"/>
  <c r="G68" i="1"/>
  <c r="I68" i="1" s="1"/>
  <c r="J68" i="1" s="1"/>
  <c r="G67" i="1"/>
  <c r="I67" i="1" s="1"/>
  <c r="J67" i="1" s="1"/>
  <c r="G66" i="1"/>
  <c r="I66" i="1" s="1"/>
  <c r="J66" i="1" s="1"/>
  <c r="G65" i="1"/>
  <c r="I65" i="1" s="1"/>
  <c r="J65" i="1" s="1"/>
  <c r="G64" i="1"/>
  <c r="I64" i="1" s="1"/>
  <c r="J64" i="1" s="1"/>
  <c r="G63" i="1"/>
  <c r="I63" i="1" s="1"/>
  <c r="J63" i="1" s="1"/>
  <c r="G62" i="1"/>
  <c r="I62" i="1" s="1"/>
  <c r="J62" i="1" s="1"/>
  <c r="G61" i="1"/>
  <c r="I61" i="1" s="1"/>
  <c r="J61" i="1" s="1"/>
  <c r="G60" i="1"/>
  <c r="I60" i="1" s="1"/>
  <c r="J60" i="1" s="1"/>
  <c r="G59" i="1"/>
  <c r="I59" i="1" s="1"/>
  <c r="G32" i="1"/>
  <c r="I32" i="1" s="1"/>
  <c r="J32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K52" i="20" l="1"/>
  <c r="M51" i="20" s="1"/>
  <c r="K81" i="20"/>
  <c r="M80" i="20" s="1"/>
  <c r="M79" i="20"/>
  <c r="L79" i="20"/>
  <c r="L50" i="20"/>
  <c r="K25" i="20"/>
  <c r="M24" i="20" s="1"/>
  <c r="M50" i="20"/>
  <c r="L23" i="20"/>
  <c r="K76" i="19"/>
  <c r="M75" i="19" s="1"/>
  <c r="L75" i="19"/>
  <c r="M74" i="19"/>
  <c r="K48" i="19"/>
  <c r="L47" i="19" s="1"/>
  <c r="M46" i="19"/>
  <c r="K20" i="19"/>
  <c r="L18" i="19"/>
  <c r="K64" i="13"/>
  <c r="M63" i="13" s="1"/>
  <c r="K37" i="13"/>
  <c r="M36" i="13" s="1"/>
  <c r="M35" i="13"/>
  <c r="L35" i="13"/>
  <c r="L62" i="13"/>
  <c r="M62" i="13" s="1"/>
  <c r="K8" i="13"/>
  <c r="L7" i="13" s="1"/>
  <c r="G46" i="11"/>
  <c r="I46" i="11" s="1"/>
  <c r="J46" i="11" s="1"/>
  <c r="E69" i="11"/>
  <c r="G69" i="11" s="1"/>
  <c r="I69" i="11" s="1"/>
  <c r="J69" i="11" s="1"/>
  <c r="G40" i="11"/>
  <c r="I40" i="11" s="1"/>
  <c r="J40" i="11" s="1"/>
  <c r="K33" i="12"/>
  <c r="J32" i="12"/>
  <c r="L59" i="12"/>
  <c r="M59" i="12" s="1"/>
  <c r="K61" i="12"/>
  <c r="K6" i="12"/>
  <c r="J5" i="12"/>
  <c r="J59" i="12"/>
  <c r="K60" i="11"/>
  <c r="J59" i="11"/>
  <c r="K6" i="11"/>
  <c r="J5" i="11"/>
  <c r="K34" i="11"/>
  <c r="L32" i="11"/>
  <c r="M32" i="11" s="1"/>
  <c r="J32" i="11"/>
  <c r="L31" i="6"/>
  <c r="M30" i="6" s="1"/>
  <c r="N30" i="6" s="1"/>
  <c r="K6" i="8"/>
  <c r="L5" i="8" s="1"/>
  <c r="M5" i="8" s="1"/>
  <c r="K33" i="8"/>
  <c r="J32" i="8"/>
  <c r="K60" i="8"/>
  <c r="J59" i="8"/>
  <c r="J5" i="2"/>
  <c r="K60" i="5"/>
  <c r="K61" i="5" s="1"/>
  <c r="J59" i="5"/>
  <c r="K60" i="4"/>
  <c r="L59" i="4" s="1"/>
  <c r="M59" i="4" s="1"/>
  <c r="J59" i="4"/>
  <c r="K6" i="5"/>
  <c r="J5" i="5"/>
  <c r="K34" i="5"/>
  <c r="L33" i="5" s="1"/>
  <c r="M33" i="5" s="1"/>
  <c r="L32" i="5"/>
  <c r="M32" i="5" s="1"/>
  <c r="J32" i="5"/>
  <c r="K6" i="4"/>
  <c r="J5" i="4"/>
  <c r="K34" i="4"/>
  <c r="L33" i="4" s="1"/>
  <c r="M33" i="4" s="1"/>
  <c r="L32" i="4"/>
  <c r="M32" i="4" s="1"/>
  <c r="J32" i="4"/>
  <c r="K6" i="3"/>
  <c r="J5" i="3"/>
  <c r="K34" i="3"/>
  <c r="L33" i="3" s="1"/>
  <c r="M33" i="3" s="1"/>
  <c r="L32" i="3"/>
  <c r="M32" i="3" s="1"/>
  <c r="K60" i="3"/>
  <c r="J59" i="3"/>
  <c r="J32" i="3"/>
  <c r="K33" i="2"/>
  <c r="J32" i="2"/>
  <c r="K60" i="2"/>
  <c r="J59" i="2"/>
  <c r="K7" i="2"/>
  <c r="L6" i="2" s="1"/>
  <c r="M6" i="2" s="1"/>
  <c r="L5" i="2"/>
  <c r="M5" i="2" s="1"/>
  <c r="J59" i="1"/>
  <c r="K60" i="1"/>
  <c r="K61" i="1" s="1"/>
  <c r="J22" i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" i="1"/>
  <c r="I5" i="1" s="1"/>
  <c r="K6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L51" i="20" l="1"/>
  <c r="L80" i="20"/>
  <c r="K82" i="20"/>
  <c r="K26" i="20"/>
  <c r="M25" i="20" s="1"/>
  <c r="L24" i="20"/>
  <c r="K53" i="20"/>
  <c r="K77" i="19"/>
  <c r="K49" i="19"/>
  <c r="L48" i="19" s="1"/>
  <c r="M47" i="19"/>
  <c r="K21" i="19"/>
  <c r="L19" i="19"/>
  <c r="M19" i="19"/>
  <c r="M7" i="13"/>
  <c r="L63" i="13"/>
  <c r="L36" i="13"/>
  <c r="K38" i="13"/>
  <c r="L37" i="13" s="1"/>
  <c r="K9" i="13"/>
  <c r="M8" i="13" s="1"/>
  <c r="K65" i="13"/>
  <c r="K62" i="12"/>
  <c r="L61" i="12" s="1"/>
  <c r="K34" i="12"/>
  <c r="L33" i="12" s="1"/>
  <c r="M33" i="12" s="1"/>
  <c r="L32" i="12"/>
  <c r="M32" i="12" s="1"/>
  <c r="K7" i="12"/>
  <c r="L6" i="12" s="1"/>
  <c r="M6" i="12" s="1"/>
  <c r="L5" i="12"/>
  <c r="M5" i="12" s="1"/>
  <c r="L60" i="12"/>
  <c r="M60" i="12" s="1"/>
  <c r="K35" i="11"/>
  <c r="L59" i="11"/>
  <c r="M59" i="11" s="1"/>
  <c r="K61" i="11"/>
  <c r="L33" i="11"/>
  <c r="M33" i="11" s="1"/>
  <c r="K7" i="11"/>
  <c r="L6" i="11" s="1"/>
  <c r="M6" i="11" s="1"/>
  <c r="L5" i="11"/>
  <c r="M5" i="11" s="1"/>
  <c r="K7" i="8"/>
  <c r="K8" i="8" s="1"/>
  <c r="K34" i="8"/>
  <c r="L32" i="8"/>
  <c r="M32" i="8" s="1"/>
  <c r="K61" i="8"/>
  <c r="L60" i="8" s="1"/>
  <c r="M60" i="8" s="1"/>
  <c r="L59" i="8"/>
  <c r="M59" i="8" s="1"/>
  <c r="L59" i="5"/>
  <c r="M59" i="5" s="1"/>
  <c r="L60" i="5"/>
  <c r="M60" i="5" s="1"/>
  <c r="K61" i="4"/>
  <c r="L60" i="4" s="1"/>
  <c r="M60" i="4" s="1"/>
  <c r="L32" i="6"/>
  <c r="M31" i="6" s="1"/>
  <c r="N31" i="6" s="1"/>
  <c r="K7" i="5"/>
  <c r="L5" i="5"/>
  <c r="M5" i="5" s="1"/>
  <c r="K62" i="5"/>
  <c r="M61" i="5" s="1"/>
  <c r="K35" i="5"/>
  <c r="M34" i="5" s="1"/>
  <c r="K7" i="4"/>
  <c r="L6" i="4" s="1"/>
  <c r="M6" i="4" s="1"/>
  <c r="L5" i="4"/>
  <c r="M5" i="4" s="1"/>
  <c r="K35" i="4"/>
  <c r="L34" i="4" s="1"/>
  <c r="K7" i="3"/>
  <c r="L5" i="3"/>
  <c r="M5" i="3" s="1"/>
  <c r="K35" i="3"/>
  <c r="M34" i="3" s="1"/>
  <c r="L59" i="3"/>
  <c r="M59" i="3" s="1"/>
  <c r="K61" i="3"/>
  <c r="L32" i="2"/>
  <c r="M32" i="2" s="1"/>
  <c r="K34" i="2"/>
  <c r="L33" i="2" s="1"/>
  <c r="M33" i="2" s="1"/>
  <c r="K61" i="2"/>
  <c r="L60" i="2" s="1"/>
  <c r="M60" i="2" s="1"/>
  <c r="L59" i="2"/>
  <c r="M59" i="2" s="1"/>
  <c r="K8" i="2"/>
  <c r="L59" i="1"/>
  <c r="M59" i="1" s="1"/>
  <c r="L60" i="1"/>
  <c r="M60" i="1" s="1"/>
  <c r="K62" i="1"/>
  <c r="L61" i="1" s="1"/>
  <c r="L5" i="1"/>
  <c r="M5" i="1" s="1"/>
  <c r="K7" i="1"/>
  <c r="L6" i="1" s="1"/>
  <c r="M6" i="1" s="1"/>
  <c r="K33" i="1"/>
  <c r="L32" i="1" s="1"/>
  <c r="M32" i="1" s="1"/>
  <c r="J5" i="1"/>
  <c r="K54" i="20" l="1"/>
  <c r="M53" i="20" s="1"/>
  <c r="K27" i="20"/>
  <c r="M26" i="20" s="1"/>
  <c r="L25" i="20"/>
  <c r="K83" i="20"/>
  <c r="L82" i="20" s="1"/>
  <c r="L52" i="20"/>
  <c r="M81" i="20"/>
  <c r="M52" i="20"/>
  <c r="L81" i="20"/>
  <c r="K78" i="19"/>
  <c r="M77" i="19" s="1"/>
  <c r="L76" i="19"/>
  <c r="M76" i="19"/>
  <c r="K50" i="19"/>
  <c r="L49" i="19" s="1"/>
  <c r="M48" i="19"/>
  <c r="K22" i="19"/>
  <c r="L20" i="19"/>
  <c r="M20" i="19"/>
  <c r="M37" i="13"/>
  <c r="L8" i="13"/>
  <c r="L6" i="8"/>
  <c r="M6" i="8" s="1"/>
  <c r="K66" i="13"/>
  <c r="K10" i="13"/>
  <c r="L9" i="13" s="1"/>
  <c r="K39" i="13"/>
  <c r="L64" i="13"/>
  <c r="M64" i="13"/>
  <c r="M61" i="12"/>
  <c r="K8" i="12"/>
  <c r="M7" i="12" s="1"/>
  <c r="K63" i="12"/>
  <c r="M62" i="12" s="1"/>
  <c r="K35" i="12"/>
  <c r="M34" i="12" s="1"/>
  <c r="K36" i="11"/>
  <c r="K62" i="11"/>
  <c r="M61" i="11" s="1"/>
  <c r="L34" i="11"/>
  <c r="M34" i="11"/>
  <c r="K8" i="11"/>
  <c r="L60" i="11"/>
  <c r="M60" i="11" s="1"/>
  <c r="L7" i="8"/>
  <c r="M7" i="8"/>
  <c r="K35" i="8"/>
  <c r="M34" i="8" s="1"/>
  <c r="L33" i="8"/>
  <c r="M33" i="8" s="1"/>
  <c r="K9" i="8"/>
  <c r="L8" i="8" s="1"/>
  <c r="K62" i="8"/>
  <c r="M61" i="8" s="1"/>
  <c r="M34" i="4"/>
  <c r="K62" i="4"/>
  <c r="K63" i="4" s="1"/>
  <c r="M62" i="4" s="1"/>
  <c r="L34" i="5"/>
  <c r="L34" i="3"/>
  <c r="L33" i="6"/>
  <c r="N32" i="6" s="1"/>
  <c r="K8" i="5"/>
  <c r="M7" i="5" s="1"/>
  <c r="K63" i="5"/>
  <c r="M62" i="5" s="1"/>
  <c r="K36" i="5"/>
  <c r="M35" i="5" s="1"/>
  <c r="L6" i="5"/>
  <c r="M6" i="5" s="1"/>
  <c r="L61" i="5"/>
  <c r="K36" i="4"/>
  <c r="L35" i="4" s="1"/>
  <c r="K8" i="4"/>
  <c r="M7" i="4" s="1"/>
  <c r="K62" i="3"/>
  <c r="L61" i="3" s="1"/>
  <c r="K8" i="3"/>
  <c r="M7" i="3" s="1"/>
  <c r="L6" i="3"/>
  <c r="M6" i="3" s="1"/>
  <c r="L60" i="3"/>
  <c r="M60" i="3" s="1"/>
  <c r="K36" i="3"/>
  <c r="K9" i="2"/>
  <c r="M8" i="2" s="1"/>
  <c r="K35" i="2"/>
  <c r="L7" i="2"/>
  <c r="K62" i="2"/>
  <c r="M61" i="2" s="1"/>
  <c r="M7" i="2"/>
  <c r="M61" i="1"/>
  <c r="K63" i="1"/>
  <c r="M62" i="1" s="1"/>
  <c r="K8" i="1"/>
  <c r="L7" i="1" s="1"/>
  <c r="K34" i="1"/>
  <c r="L33" i="1" s="1"/>
  <c r="M33" i="1" s="1"/>
  <c r="L53" i="20" l="1"/>
  <c r="M82" i="20"/>
  <c r="K28" i="20"/>
  <c r="M27" i="20" s="1"/>
  <c r="L26" i="20"/>
  <c r="K84" i="20"/>
  <c r="L83" i="20" s="1"/>
  <c r="K55" i="20"/>
  <c r="L77" i="19"/>
  <c r="K79" i="19"/>
  <c r="M78" i="19" s="1"/>
  <c r="K51" i="19"/>
  <c r="M49" i="19"/>
  <c r="K23" i="19"/>
  <c r="L21" i="19"/>
  <c r="M21" i="19"/>
  <c r="M9" i="13"/>
  <c r="L61" i="8"/>
  <c r="K40" i="13"/>
  <c r="M38" i="13"/>
  <c r="L38" i="13"/>
  <c r="K67" i="13"/>
  <c r="K11" i="13"/>
  <c r="L10" i="13" s="1"/>
  <c r="L65" i="13"/>
  <c r="M65" i="13"/>
  <c r="M61" i="3"/>
  <c r="M8" i="8"/>
  <c r="K64" i="12"/>
  <c r="M63" i="12" s="1"/>
  <c r="L7" i="12"/>
  <c r="K36" i="12"/>
  <c r="K9" i="12"/>
  <c r="M8" i="12" s="1"/>
  <c r="L34" i="12"/>
  <c r="L62" i="12"/>
  <c r="K9" i="11"/>
  <c r="K37" i="11"/>
  <c r="L36" i="11" s="1"/>
  <c r="K63" i="11"/>
  <c r="L7" i="11"/>
  <c r="L35" i="11"/>
  <c r="M7" i="11"/>
  <c r="M35" i="11"/>
  <c r="L61" i="11"/>
  <c r="M32" i="6"/>
  <c r="L34" i="8"/>
  <c r="K10" i="8"/>
  <c r="M9" i="8" s="1"/>
  <c r="K36" i="8"/>
  <c r="L35" i="8" s="1"/>
  <c r="K63" i="8"/>
  <c r="M62" i="8" s="1"/>
  <c r="M61" i="4"/>
  <c r="L61" i="4"/>
  <c r="M35" i="4"/>
  <c r="L62" i="5"/>
  <c r="L62" i="4"/>
  <c r="L35" i="5"/>
  <c r="L7" i="4"/>
  <c r="L7" i="3"/>
  <c r="L8" i="2"/>
  <c r="L61" i="2"/>
  <c r="L34" i="6"/>
  <c r="L35" i="6" s="1"/>
  <c r="K64" i="5"/>
  <c r="M63" i="5" s="1"/>
  <c r="K9" i="5"/>
  <c r="M8" i="5" s="1"/>
  <c r="K37" i="5"/>
  <c r="M36" i="5" s="1"/>
  <c r="L7" i="5"/>
  <c r="K9" i="4"/>
  <c r="M8" i="4" s="1"/>
  <c r="K64" i="4"/>
  <c r="K37" i="4"/>
  <c r="L36" i="4" s="1"/>
  <c r="K37" i="3"/>
  <c r="M36" i="3" s="1"/>
  <c r="K63" i="3"/>
  <c r="M62" i="3" s="1"/>
  <c r="L35" i="3"/>
  <c r="M35" i="3"/>
  <c r="K9" i="3"/>
  <c r="M8" i="3" s="1"/>
  <c r="K36" i="2"/>
  <c r="M35" i="2" s="1"/>
  <c r="K10" i="2"/>
  <c r="M9" i="2" s="1"/>
  <c r="L34" i="2"/>
  <c r="K63" i="2"/>
  <c r="L62" i="2" s="1"/>
  <c r="M34" i="2"/>
  <c r="L62" i="1"/>
  <c r="K64" i="1"/>
  <c r="M63" i="1" s="1"/>
  <c r="K9" i="1"/>
  <c r="K35" i="1"/>
  <c r="L34" i="1" s="1"/>
  <c r="M7" i="1"/>
  <c r="K56" i="20" l="1"/>
  <c r="L55" i="20" s="1"/>
  <c r="M84" i="20"/>
  <c r="N84" i="20" s="1"/>
  <c r="L84" i="20"/>
  <c r="M83" i="20"/>
  <c r="M54" i="20"/>
  <c r="L28" i="20"/>
  <c r="M28" i="20"/>
  <c r="N28" i="20" s="1"/>
  <c r="L54" i="20"/>
  <c r="L27" i="20"/>
  <c r="M10" i="13"/>
  <c r="L78" i="19"/>
  <c r="K80" i="19"/>
  <c r="K52" i="19"/>
  <c r="L51" i="19" s="1"/>
  <c r="L50" i="19"/>
  <c r="M50" i="19"/>
  <c r="K24" i="19"/>
  <c r="L22" i="19"/>
  <c r="M22" i="19"/>
  <c r="K68" i="13"/>
  <c r="L67" i="13" s="1"/>
  <c r="L66" i="13"/>
  <c r="M66" i="13"/>
  <c r="K41" i="13"/>
  <c r="L40" i="13" s="1"/>
  <c r="M39" i="13"/>
  <c r="K12" i="13"/>
  <c r="L11" i="13" s="1"/>
  <c r="L39" i="13"/>
  <c r="L63" i="1"/>
  <c r="L9" i="8"/>
  <c r="L63" i="12"/>
  <c r="M36" i="11"/>
  <c r="L8" i="12"/>
  <c r="K37" i="12"/>
  <c r="L36" i="12" s="1"/>
  <c r="L35" i="12"/>
  <c r="K65" i="12"/>
  <c r="L64" i="12" s="1"/>
  <c r="M35" i="12"/>
  <c r="K10" i="12"/>
  <c r="L9" i="12" s="1"/>
  <c r="K64" i="11"/>
  <c r="M63" i="11" s="1"/>
  <c r="K10" i="11"/>
  <c r="M9" i="11" s="1"/>
  <c r="L8" i="11"/>
  <c r="L62" i="11"/>
  <c r="M8" i="11"/>
  <c r="K38" i="11"/>
  <c r="M62" i="11"/>
  <c r="L62" i="8"/>
  <c r="K11" i="8"/>
  <c r="M10" i="8" s="1"/>
  <c r="K37" i="8"/>
  <c r="L36" i="8" s="1"/>
  <c r="K64" i="8"/>
  <c r="M63" i="8" s="1"/>
  <c r="M35" i="8"/>
  <c r="L63" i="5"/>
  <c r="M62" i="2"/>
  <c r="L35" i="2"/>
  <c r="L9" i="2"/>
  <c r="M36" i="4"/>
  <c r="L8" i="5"/>
  <c r="M33" i="6"/>
  <c r="N33" i="6"/>
  <c r="L36" i="6"/>
  <c r="N35" i="6" s="1"/>
  <c r="M34" i="6"/>
  <c r="N34" i="6"/>
  <c r="K38" i="5"/>
  <c r="K65" i="5"/>
  <c r="M64" i="5" s="1"/>
  <c r="K10" i="5"/>
  <c r="M9" i="5" s="1"/>
  <c r="L36" i="5"/>
  <c r="K65" i="4"/>
  <c r="L64" i="4" s="1"/>
  <c r="K38" i="4"/>
  <c r="L37" i="4" s="1"/>
  <c r="M63" i="4"/>
  <c r="L8" i="4"/>
  <c r="K10" i="4"/>
  <c r="M9" i="4" s="1"/>
  <c r="L63" i="4"/>
  <c r="L8" i="3"/>
  <c r="L36" i="3"/>
  <c r="K10" i="3"/>
  <c r="M9" i="3" s="1"/>
  <c r="K38" i="3"/>
  <c r="L37" i="3" s="1"/>
  <c r="K64" i="3"/>
  <c r="M63" i="3" s="1"/>
  <c r="L62" i="3"/>
  <c r="K64" i="2"/>
  <c r="M63" i="2" s="1"/>
  <c r="K11" i="2"/>
  <c r="M10" i="2" s="1"/>
  <c r="K37" i="2"/>
  <c r="M36" i="2" s="1"/>
  <c r="K65" i="1"/>
  <c r="K36" i="1"/>
  <c r="K10" i="1"/>
  <c r="L9" i="1" s="1"/>
  <c r="M34" i="1"/>
  <c r="M8" i="1"/>
  <c r="L8" i="1"/>
  <c r="M55" i="20" l="1"/>
  <c r="N83" i="20"/>
  <c r="O84" i="20"/>
  <c r="N27" i="20"/>
  <c r="O28" i="20"/>
  <c r="M56" i="20"/>
  <c r="N56" i="20" s="1"/>
  <c r="L56" i="20"/>
  <c r="M11" i="13"/>
  <c r="K81" i="19"/>
  <c r="M80" i="19"/>
  <c r="L80" i="19"/>
  <c r="L79" i="19"/>
  <c r="M79" i="19"/>
  <c r="K53" i="19"/>
  <c r="L52" i="19" s="1"/>
  <c r="M51" i="19"/>
  <c r="K25" i="19"/>
  <c r="L23" i="19"/>
  <c r="M23" i="19"/>
  <c r="M37" i="4"/>
  <c r="M67" i="13"/>
  <c r="K42" i="13"/>
  <c r="M41" i="13" s="1"/>
  <c r="M40" i="13"/>
  <c r="K13" i="13"/>
  <c r="L12" i="13" s="1"/>
  <c r="K69" i="13"/>
  <c r="L63" i="11"/>
  <c r="L9" i="11"/>
  <c r="M64" i="12"/>
  <c r="K11" i="12"/>
  <c r="L10" i="12" s="1"/>
  <c r="K38" i="12"/>
  <c r="M37" i="12" s="1"/>
  <c r="K66" i="12"/>
  <c r="M9" i="12"/>
  <c r="M36" i="12"/>
  <c r="K39" i="11"/>
  <c r="K65" i="11"/>
  <c r="M64" i="11" s="1"/>
  <c r="L37" i="11"/>
  <c r="K11" i="11"/>
  <c r="M10" i="11" s="1"/>
  <c r="M37" i="11"/>
  <c r="M35" i="6"/>
  <c r="L10" i="8"/>
  <c r="K38" i="8"/>
  <c r="L37" i="8" s="1"/>
  <c r="K12" i="8"/>
  <c r="K65" i="8"/>
  <c r="M64" i="8" s="1"/>
  <c r="L63" i="8"/>
  <c r="M36" i="8"/>
  <c r="L10" i="2"/>
  <c r="L63" i="3"/>
  <c r="L37" i="6"/>
  <c r="K39" i="5"/>
  <c r="K66" i="5"/>
  <c r="L65" i="5" s="1"/>
  <c r="L37" i="5"/>
  <c r="K11" i="5"/>
  <c r="M10" i="5" s="1"/>
  <c r="M37" i="5"/>
  <c r="L9" i="5"/>
  <c r="L64" i="5"/>
  <c r="K11" i="4"/>
  <c r="K66" i="4"/>
  <c r="K39" i="4"/>
  <c r="L38" i="4" s="1"/>
  <c r="L9" i="4"/>
  <c r="M64" i="4"/>
  <c r="K65" i="3"/>
  <c r="M64" i="3" s="1"/>
  <c r="K11" i="3"/>
  <c r="M10" i="3" s="1"/>
  <c r="K39" i="3"/>
  <c r="M38" i="3" s="1"/>
  <c r="M37" i="3"/>
  <c r="L9" i="3"/>
  <c r="K38" i="2"/>
  <c r="L37" i="2" s="1"/>
  <c r="K65" i="2"/>
  <c r="M64" i="2" s="1"/>
  <c r="K12" i="2"/>
  <c r="M11" i="2" s="1"/>
  <c r="L36" i="2"/>
  <c r="L63" i="2"/>
  <c r="K66" i="1"/>
  <c r="M65" i="1" s="1"/>
  <c r="L64" i="1"/>
  <c r="M64" i="1"/>
  <c r="K11" i="1"/>
  <c r="K37" i="1"/>
  <c r="L36" i="1" s="1"/>
  <c r="M9" i="1"/>
  <c r="M35" i="1"/>
  <c r="L35" i="1"/>
  <c r="O56" i="20" l="1"/>
  <c r="N55" i="20"/>
  <c r="N26" i="20"/>
  <c r="O27" i="20"/>
  <c r="N82" i="20"/>
  <c r="O83" i="20"/>
  <c r="K82" i="19"/>
  <c r="L81" i="19" s="1"/>
  <c r="K54" i="19"/>
  <c r="L53" i="19"/>
  <c r="M52" i="19"/>
  <c r="K26" i="19"/>
  <c r="L24" i="19"/>
  <c r="M24" i="19"/>
  <c r="M12" i="13"/>
  <c r="K70" i="13"/>
  <c r="M69" i="13" s="1"/>
  <c r="K14" i="13"/>
  <c r="L13" i="13" s="1"/>
  <c r="M42" i="13"/>
  <c r="K43" i="13"/>
  <c r="L42" i="13" s="1"/>
  <c r="L68" i="13"/>
  <c r="M68" i="13"/>
  <c r="L41" i="13"/>
  <c r="M37" i="2"/>
  <c r="L37" i="12"/>
  <c r="K67" i="12"/>
  <c r="L66" i="12" s="1"/>
  <c r="K12" i="12"/>
  <c r="M11" i="12" s="1"/>
  <c r="L65" i="12"/>
  <c r="M10" i="12"/>
  <c r="K39" i="12"/>
  <c r="M65" i="12"/>
  <c r="L10" i="11"/>
  <c r="K40" i="11"/>
  <c r="K66" i="11"/>
  <c r="M65" i="11" s="1"/>
  <c r="L38" i="11"/>
  <c r="M38" i="11"/>
  <c r="K12" i="11"/>
  <c r="L64" i="11"/>
  <c r="L65" i="1"/>
  <c r="M65" i="5"/>
  <c r="M37" i="8"/>
  <c r="L64" i="8"/>
  <c r="K13" i="8"/>
  <c r="M12" i="8" s="1"/>
  <c r="K66" i="8"/>
  <c r="K39" i="8"/>
  <c r="M11" i="8"/>
  <c r="L11" i="8"/>
  <c r="L64" i="3"/>
  <c r="L11" i="2"/>
  <c r="L38" i="3"/>
  <c r="L10" i="3"/>
  <c r="L38" i="6"/>
  <c r="M37" i="6" s="1"/>
  <c r="M36" i="6"/>
  <c r="N36" i="6"/>
  <c r="K12" i="5"/>
  <c r="K40" i="5"/>
  <c r="M39" i="5" s="1"/>
  <c r="K67" i="5"/>
  <c r="L10" i="5"/>
  <c r="L38" i="5"/>
  <c r="M38" i="5"/>
  <c r="K67" i="4"/>
  <c r="L66" i="4" s="1"/>
  <c r="K12" i="4"/>
  <c r="K40" i="4"/>
  <c r="L39" i="4" s="1"/>
  <c r="M65" i="4"/>
  <c r="L10" i="4"/>
  <c r="M10" i="4"/>
  <c r="M38" i="4"/>
  <c r="L65" i="4"/>
  <c r="K40" i="3"/>
  <c r="K66" i="3"/>
  <c r="M65" i="3" s="1"/>
  <c r="K12" i="3"/>
  <c r="M11" i="3" s="1"/>
  <c r="K13" i="2"/>
  <c r="K66" i="2"/>
  <c r="L65" i="2" s="1"/>
  <c r="K39" i="2"/>
  <c r="M38" i="2" s="1"/>
  <c r="L64" i="2"/>
  <c r="K67" i="1"/>
  <c r="M66" i="1" s="1"/>
  <c r="K38" i="1"/>
  <c r="K12" i="1"/>
  <c r="M36" i="1"/>
  <c r="L10" i="1"/>
  <c r="M10" i="1"/>
  <c r="N81" i="20" l="1"/>
  <c r="O82" i="20"/>
  <c r="N25" i="20"/>
  <c r="O26" i="20"/>
  <c r="O55" i="20"/>
  <c r="N54" i="20"/>
  <c r="K83" i="19"/>
  <c r="L82" i="19" s="1"/>
  <c r="M82" i="19"/>
  <c r="M81" i="19"/>
  <c r="K55" i="19"/>
  <c r="L54" i="19" s="1"/>
  <c r="M53" i="19"/>
  <c r="K27" i="19"/>
  <c r="L25" i="19"/>
  <c r="M25" i="19"/>
  <c r="M13" i="13"/>
  <c r="L69" i="13"/>
  <c r="K15" i="13"/>
  <c r="L14" i="13" s="1"/>
  <c r="K44" i="13"/>
  <c r="K71" i="13"/>
  <c r="M70" i="13" s="1"/>
  <c r="M66" i="12"/>
  <c r="L11" i="12"/>
  <c r="K40" i="12"/>
  <c r="K68" i="12"/>
  <c r="M67" i="12" s="1"/>
  <c r="M38" i="12"/>
  <c r="K13" i="12"/>
  <c r="M12" i="12" s="1"/>
  <c r="L38" i="12"/>
  <c r="K13" i="11"/>
  <c r="K41" i="11"/>
  <c r="M40" i="11" s="1"/>
  <c r="K67" i="11"/>
  <c r="L11" i="11"/>
  <c r="L39" i="11"/>
  <c r="M11" i="11"/>
  <c r="M39" i="11"/>
  <c r="L65" i="11"/>
  <c r="N37" i="6"/>
  <c r="L12" i="8"/>
  <c r="K67" i="8"/>
  <c r="L66" i="8" s="1"/>
  <c r="K14" i="8"/>
  <c r="L65" i="8"/>
  <c r="K40" i="8"/>
  <c r="L39" i="8" s="1"/>
  <c r="M38" i="8"/>
  <c r="L38" i="8"/>
  <c r="M65" i="8"/>
  <c r="M39" i="4"/>
  <c r="L39" i="5"/>
  <c r="L11" i="3"/>
  <c r="L39" i="6"/>
  <c r="N38" i="6" s="1"/>
  <c r="K68" i="5"/>
  <c r="M67" i="5" s="1"/>
  <c r="K13" i="5"/>
  <c r="L12" i="5" s="1"/>
  <c r="L11" i="5"/>
  <c r="K41" i="5"/>
  <c r="M40" i="5" s="1"/>
  <c r="L66" i="5"/>
  <c r="M11" i="5"/>
  <c r="M66" i="5"/>
  <c r="K13" i="4"/>
  <c r="K68" i="4"/>
  <c r="K41" i="4"/>
  <c r="M40" i="4" s="1"/>
  <c r="L11" i="4"/>
  <c r="M66" i="4"/>
  <c r="M11" i="4"/>
  <c r="K41" i="3"/>
  <c r="K67" i="3"/>
  <c r="M66" i="3" s="1"/>
  <c r="K13" i="3"/>
  <c r="M12" i="3" s="1"/>
  <c r="L39" i="3"/>
  <c r="M39" i="3"/>
  <c r="L65" i="3"/>
  <c r="K14" i="2"/>
  <c r="K40" i="2"/>
  <c r="M39" i="2" s="1"/>
  <c r="K67" i="2"/>
  <c r="M66" i="2" s="1"/>
  <c r="L38" i="2"/>
  <c r="L12" i="2"/>
  <c r="M65" i="2"/>
  <c r="M12" i="2"/>
  <c r="L66" i="1"/>
  <c r="K68" i="1"/>
  <c r="L67" i="1" s="1"/>
  <c r="K13" i="1"/>
  <c r="K39" i="1"/>
  <c r="L38" i="1" s="1"/>
  <c r="L11" i="1"/>
  <c r="M11" i="1"/>
  <c r="M37" i="1"/>
  <c r="L37" i="1"/>
  <c r="O25" i="20" l="1"/>
  <c r="N24" i="20"/>
  <c r="O54" i="20"/>
  <c r="N53" i="20"/>
  <c r="N80" i="20"/>
  <c r="O81" i="20"/>
  <c r="K84" i="19"/>
  <c r="K56" i="19"/>
  <c r="M54" i="19"/>
  <c r="K28" i="19"/>
  <c r="L26" i="19"/>
  <c r="M26" i="19"/>
  <c r="M14" i="13"/>
  <c r="K72" i="13"/>
  <c r="L71" i="13" s="1"/>
  <c r="K45" i="13"/>
  <c r="M43" i="13"/>
  <c r="L43" i="13"/>
  <c r="L70" i="13"/>
  <c r="K16" i="13"/>
  <c r="L15" i="13" s="1"/>
  <c r="L40" i="11"/>
  <c r="L12" i="12"/>
  <c r="K41" i="12"/>
  <c r="L40" i="12" s="1"/>
  <c r="K69" i="12"/>
  <c r="M68" i="12" s="1"/>
  <c r="L39" i="12"/>
  <c r="M39" i="12"/>
  <c r="K14" i="12"/>
  <c r="L67" i="12"/>
  <c r="K68" i="11"/>
  <c r="L67" i="11" s="1"/>
  <c r="K14" i="11"/>
  <c r="M13" i="11" s="1"/>
  <c r="L12" i="11"/>
  <c r="L66" i="11"/>
  <c r="M12" i="11"/>
  <c r="K42" i="11"/>
  <c r="M66" i="11"/>
  <c r="K15" i="8"/>
  <c r="M14" i="8" s="1"/>
  <c r="K41" i="8"/>
  <c r="M13" i="8"/>
  <c r="K68" i="8"/>
  <c r="M66" i="8"/>
  <c r="M39" i="8"/>
  <c r="L13" i="8"/>
  <c r="L40" i="5"/>
  <c r="L67" i="5"/>
  <c r="L40" i="4"/>
  <c r="L66" i="2"/>
  <c r="M38" i="6"/>
  <c r="L40" i="6"/>
  <c r="N39" i="6" s="1"/>
  <c r="K14" i="5"/>
  <c r="M13" i="5" s="1"/>
  <c r="K69" i="5"/>
  <c r="M68" i="5" s="1"/>
  <c r="K42" i="5"/>
  <c r="L41" i="5" s="1"/>
  <c r="M12" i="5"/>
  <c r="K14" i="4"/>
  <c r="M13" i="4" s="1"/>
  <c r="K42" i="4"/>
  <c r="M41" i="4" s="1"/>
  <c r="L12" i="4"/>
  <c r="M12" i="4"/>
  <c r="K69" i="4"/>
  <c r="L68" i="4" s="1"/>
  <c r="M67" i="4"/>
  <c r="L67" i="4"/>
  <c r="K42" i="3"/>
  <c r="M41" i="3" s="1"/>
  <c r="K14" i="3"/>
  <c r="M13" i="3" s="1"/>
  <c r="L40" i="3"/>
  <c r="M40" i="3"/>
  <c r="K68" i="3"/>
  <c r="L67" i="3" s="1"/>
  <c r="L12" i="3"/>
  <c r="L66" i="3"/>
  <c r="K15" i="2"/>
  <c r="K68" i="2"/>
  <c r="L67" i="2" s="1"/>
  <c r="K41" i="2"/>
  <c r="M40" i="2" s="1"/>
  <c r="L13" i="2"/>
  <c r="L39" i="2"/>
  <c r="M13" i="2"/>
  <c r="M67" i="1"/>
  <c r="K69" i="1"/>
  <c r="M68" i="1" s="1"/>
  <c r="K40" i="1"/>
  <c r="K14" i="1"/>
  <c r="L13" i="1" s="1"/>
  <c r="M38" i="1"/>
  <c r="M12" i="1"/>
  <c r="L12" i="1"/>
  <c r="N79" i="20" l="1"/>
  <c r="O80" i="20"/>
  <c r="O53" i="20"/>
  <c r="N52" i="20"/>
  <c r="N23" i="20"/>
  <c r="O24" i="20"/>
  <c r="M71" i="13"/>
  <c r="M84" i="19"/>
  <c r="N84" i="19" s="1"/>
  <c r="O84" i="19" s="1"/>
  <c r="L84" i="19"/>
  <c r="L83" i="19"/>
  <c r="M83" i="19"/>
  <c r="M56" i="19"/>
  <c r="N56" i="19" s="1"/>
  <c r="L56" i="19"/>
  <c r="L55" i="19"/>
  <c r="M55" i="19"/>
  <c r="M28" i="19"/>
  <c r="N28" i="19" s="1"/>
  <c r="L28" i="19"/>
  <c r="L27" i="19"/>
  <c r="M27" i="19"/>
  <c r="L14" i="8"/>
  <c r="M15" i="13"/>
  <c r="K46" i="13"/>
  <c r="M44" i="13"/>
  <c r="K17" i="13"/>
  <c r="M16" i="13" s="1"/>
  <c r="L44" i="13"/>
  <c r="K73" i="13"/>
  <c r="M72" i="13" s="1"/>
  <c r="M67" i="11"/>
  <c r="L13" i="11"/>
  <c r="K15" i="12"/>
  <c r="K42" i="12"/>
  <c r="M41" i="12" s="1"/>
  <c r="K70" i="12"/>
  <c r="M13" i="12"/>
  <c r="M40" i="12"/>
  <c r="L13" i="12"/>
  <c r="L68" i="12"/>
  <c r="K43" i="11"/>
  <c r="K69" i="11"/>
  <c r="M68" i="11" s="1"/>
  <c r="L41" i="11"/>
  <c r="K15" i="11"/>
  <c r="M14" i="11" s="1"/>
  <c r="M41" i="11"/>
  <c r="K69" i="8"/>
  <c r="M68" i="8" s="1"/>
  <c r="K42" i="8"/>
  <c r="K16" i="8"/>
  <c r="L15" i="8" s="1"/>
  <c r="L67" i="8"/>
  <c r="L40" i="8"/>
  <c r="M67" i="8"/>
  <c r="M40" i="8"/>
  <c r="M67" i="3"/>
  <c r="L41" i="4"/>
  <c r="L68" i="5"/>
  <c r="M41" i="5"/>
  <c r="L13" i="3"/>
  <c r="M39" i="6"/>
  <c r="L41" i="6"/>
  <c r="N40" i="6" s="1"/>
  <c r="K70" i="5"/>
  <c r="L69" i="5" s="1"/>
  <c r="K15" i="5"/>
  <c r="M14" i="5" s="1"/>
  <c r="K43" i="5"/>
  <c r="M42" i="5" s="1"/>
  <c r="L13" i="5"/>
  <c r="K70" i="4"/>
  <c r="L69" i="4" s="1"/>
  <c r="K15" i="4"/>
  <c r="M14" i="4" s="1"/>
  <c r="M68" i="4"/>
  <c r="L13" i="4"/>
  <c r="K43" i="4"/>
  <c r="L42" i="4" s="1"/>
  <c r="K69" i="3"/>
  <c r="L68" i="3" s="1"/>
  <c r="K43" i="3"/>
  <c r="M42" i="3" s="1"/>
  <c r="K15" i="3"/>
  <c r="M14" i="3" s="1"/>
  <c r="L41" i="3"/>
  <c r="K16" i="2"/>
  <c r="M15" i="2" s="1"/>
  <c r="K42" i="2"/>
  <c r="M41" i="2" s="1"/>
  <c r="K69" i="2"/>
  <c r="M68" i="2" s="1"/>
  <c r="L40" i="2"/>
  <c r="L14" i="2"/>
  <c r="M67" i="2"/>
  <c r="M14" i="2"/>
  <c r="L68" i="1"/>
  <c r="K70" i="1"/>
  <c r="L69" i="1" s="1"/>
  <c r="K15" i="1"/>
  <c r="K41" i="1"/>
  <c r="M13" i="1"/>
  <c r="M39" i="1"/>
  <c r="L39" i="1"/>
  <c r="N22" i="20" l="1"/>
  <c r="O23" i="20"/>
  <c r="O52" i="20"/>
  <c r="N51" i="20"/>
  <c r="N78" i="20"/>
  <c r="O79" i="20"/>
  <c r="N83" i="19"/>
  <c r="O83" i="19" s="1"/>
  <c r="O56" i="19"/>
  <c r="N55" i="19"/>
  <c r="O28" i="19"/>
  <c r="N27" i="19"/>
  <c r="L16" i="13"/>
  <c r="L72" i="13"/>
  <c r="K18" i="13"/>
  <c r="L17" i="13" s="1"/>
  <c r="K47" i="13"/>
  <c r="M46" i="13" s="1"/>
  <c r="M45" i="13"/>
  <c r="K74" i="13"/>
  <c r="L73" i="13" s="1"/>
  <c r="L45" i="13"/>
  <c r="L15" i="2"/>
  <c r="L41" i="12"/>
  <c r="K71" i="12"/>
  <c r="M70" i="12" s="1"/>
  <c r="K16" i="12"/>
  <c r="L15" i="12" s="1"/>
  <c r="M15" i="12"/>
  <c r="L14" i="12"/>
  <c r="L69" i="12"/>
  <c r="M14" i="12"/>
  <c r="K43" i="12"/>
  <c r="L42" i="12" s="1"/>
  <c r="M69" i="12"/>
  <c r="L14" i="11"/>
  <c r="K44" i="11"/>
  <c r="K70" i="11"/>
  <c r="M69" i="11" s="1"/>
  <c r="L42" i="11"/>
  <c r="M42" i="11"/>
  <c r="K16" i="11"/>
  <c r="M15" i="11" s="1"/>
  <c r="L68" i="11"/>
  <c r="M69" i="1"/>
  <c r="M68" i="3"/>
  <c r="M15" i="8"/>
  <c r="K43" i="8"/>
  <c r="L42" i="8" s="1"/>
  <c r="K70" i="8"/>
  <c r="L41" i="8"/>
  <c r="L68" i="8"/>
  <c r="K17" i="8"/>
  <c r="L16" i="8" s="1"/>
  <c r="M41" i="8"/>
  <c r="M69" i="5"/>
  <c r="L42" i="5"/>
  <c r="L42" i="3"/>
  <c r="L14" i="4"/>
  <c r="L14" i="3"/>
  <c r="M40" i="6"/>
  <c r="L42" i="6"/>
  <c r="M41" i="6" s="1"/>
  <c r="K44" i="5"/>
  <c r="K71" i="5"/>
  <c r="M70" i="5" s="1"/>
  <c r="L14" i="5"/>
  <c r="K16" i="5"/>
  <c r="L15" i="5" s="1"/>
  <c r="K71" i="4"/>
  <c r="L70" i="4" s="1"/>
  <c r="M69" i="4"/>
  <c r="K44" i="4"/>
  <c r="K16" i="4"/>
  <c r="M15" i="4" s="1"/>
  <c r="M42" i="4"/>
  <c r="K16" i="3"/>
  <c r="K70" i="3"/>
  <c r="M69" i="3" s="1"/>
  <c r="K44" i="3"/>
  <c r="M43" i="3" s="1"/>
  <c r="K70" i="2"/>
  <c r="L69" i="2" s="1"/>
  <c r="K43" i="2"/>
  <c r="K17" i="2"/>
  <c r="M16" i="2" s="1"/>
  <c r="L41" i="2"/>
  <c r="L68" i="2"/>
  <c r="K71" i="1"/>
  <c r="M70" i="1" s="1"/>
  <c r="K42" i="1"/>
  <c r="K16" i="1"/>
  <c r="M40" i="1"/>
  <c r="L40" i="1"/>
  <c r="M14" i="1"/>
  <c r="L14" i="1"/>
  <c r="N77" i="20" l="1"/>
  <c r="O78" i="20"/>
  <c r="O51" i="20"/>
  <c r="N50" i="20"/>
  <c r="O22" i="20"/>
  <c r="N21" i="20"/>
  <c r="N82" i="19"/>
  <c r="O82" i="19" s="1"/>
  <c r="O55" i="19"/>
  <c r="N54" i="19"/>
  <c r="O27" i="19"/>
  <c r="N26" i="19"/>
  <c r="L46" i="13"/>
  <c r="M17" i="13"/>
  <c r="K48" i="13"/>
  <c r="K75" i="13"/>
  <c r="M74" i="13" s="1"/>
  <c r="L74" i="13"/>
  <c r="M73" i="13"/>
  <c r="K19" i="13"/>
  <c r="L70" i="12"/>
  <c r="K72" i="12"/>
  <c r="M71" i="12" s="1"/>
  <c r="K44" i="12"/>
  <c r="L43" i="12" s="1"/>
  <c r="K17" i="12"/>
  <c r="M16" i="12" s="1"/>
  <c r="M42" i="12"/>
  <c r="K45" i="11"/>
  <c r="L44" i="11" s="1"/>
  <c r="K71" i="11"/>
  <c r="M70" i="11" s="1"/>
  <c r="L15" i="11"/>
  <c r="L43" i="11"/>
  <c r="M43" i="11"/>
  <c r="K17" i="11"/>
  <c r="L69" i="11"/>
  <c r="M42" i="8"/>
  <c r="K71" i="8"/>
  <c r="M70" i="8" s="1"/>
  <c r="K18" i="8"/>
  <c r="K44" i="8"/>
  <c r="L69" i="8"/>
  <c r="M69" i="8"/>
  <c r="M16" i="8"/>
  <c r="L43" i="6"/>
  <c r="N42" i="6" s="1"/>
  <c r="N41" i="6"/>
  <c r="K45" i="5"/>
  <c r="K72" i="5"/>
  <c r="M71" i="5" s="1"/>
  <c r="L43" i="5"/>
  <c r="K17" i="5"/>
  <c r="M16" i="5" s="1"/>
  <c r="M43" i="5"/>
  <c r="M15" i="5"/>
  <c r="L70" i="5"/>
  <c r="K17" i="4"/>
  <c r="M16" i="4" s="1"/>
  <c r="K45" i="4"/>
  <c r="M44" i="4" s="1"/>
  <c r="K72" i="4"/>
  <c r="L71" i="4" s="1"/>
  <c r="L15" i="4"/>
  <c r="M43" i="4"/>
  <c r="L43" i="4"/>
  <c r="M70" i="4"/>
  <c r="K17" i="3"/>
  <c r="M16" i="3" s="1"/>
  <c r="K45" i="3"/>
  <c r="L44" i="3" s="1"/>
  <c r="L15" i="3"/>
  <c r="M15" i="3"/>
  <c r="K71" i="3"/>
  <c r="M70" i="3" s="1"/>
  <c r="L43" i="3"/>
  <c r="L69" i="3"/>
  <c r="K18" i="2"/>
  <c r="M17" i="2" s="1"/>
  <c r="K44" i="2"/>
  <c r="M43" i="2" s="1"/>
  <c r="K71" i="2"/>
  <c r="M70" i="2" s="1"/>
  <c r="L42" i="2"/>
  <c r="L16" i="2"/>
  <c r="M69" i="2"/>
  <c r="M42" i="2"/>
  <c r="L70" i="1"/>
  <c r="K72" i="1"/>
  <c r="L71" i="1" s="1"/>
  <c r="K17" i="1"/>
  <c r="K43" i="1"/>
  <c r="L42" i="1" s="1"/>
  <c r="M15" i="1"/>
  <c r="L15" i="1"/>
  <c r="M41" i="1"/>
  <c r="L41" i="1"/>
  <c r="O50" i="20" l="1"/>
  <c r="N49" i="20"/>
  <c r="O21" i="20"/>
  <c r="N20" i="20"/>
  <c r="N76" i="20"/>
  <c r="O77" i="20"/>
  <c r="N81" i="19"/>
  <c r="O81" i="19" s="1"/>
  <c r="O54" i="19"/>
  <c r="N53" i="19"/>
  <c r="O26" i="19"/>
  <c r="N25" i="19"/>
  <c r="M43" i="12"/>
  <c r="K20" i="13"/>
  <c r="L19" i="13" s="1"/>
  <c r="K49" i="13"/>
  <c r="M18" i="13"/>
  <c r="M47" i="13"/>
  <c r="K76" i="13"/>
  <c r="M75" i="13" s="1"/>
  <c r="L75" i="13"/>
  <c r="L18" i="13"/>
  <c r="L47" i="13"/>
  <c r="L71" i="12"/>
  <c r="K18" i="12"/>
  <c r="K73" i="12"/>
  <c r="M72" i="12" s="1"/>
  <c r="K45" i="12"/>
  <c r="M44" i="12" s="1"/>
  <c r="L16" i="12"/>
  <c r="K46" i="11"/>
  <c r="L45" i="11" s="1"/>
  <c r="K18" i="11"/>
  <c r="L17" i="11" s="1"/>
  <c r="K72" i="11"/>
  <c r="L16" i="11"/>
  <c r="M44" i="11"/>
  <c r="M16" i="11"/>
  <c r="L70" i="11"/>
  <c r="L70" i="3"/>
  <c r="M44" i="3"/>
  <c r="M42" i="6"/>
  <c r="K45" i="8"/>
  <c r="L44" i="8" s="1"/>
  <c r="K19" i="8"/>
  <c r="K72" i="8"/>
  <c r="M71" i="8" s="1"/>
  <c r="M17" i="8"/>
  <c r="M43" i="8"/>
  <c r="L70" i="8"/>
  <c r="L43" i="8"/>
  <c r="L17" i="8"/>
  <c r="M71" i="4"/>
  <c r="L44" i="4"/>
  <c r="L16" i="5"/>
  <c r="L17" i="2"/>
  <c r="L44" i="6"/>
  <c r="M43" i="6" s="1"/>
  <c r="K46" i="5"/>
  <c r="M45" i="5" s="1"/>
  <c r="K73" i="5"/>
  <c r="M72" i="5" s="1"/>
  <c r="K18" i="5"/>
  <c r="L17" i="5" s="1"/>
  <c r="L44" i="5"/>
  <c r="M44" i="5"/>
  <c r="L71" i="5"/>
  <c r="L16" i="4"/>
  <c r="K18" i="4"/>
  <c r="M17" i="4" s="1"/>
  <c r="K73" i="4"/>
  <c r="L72" i="4" s="1"/>
  <c r="K46" i="4"/>
  <c r="L45" i="4" s="1"/>
  <c r="K72" i="3"/>
  <c r="L71" i="3" s="1"/>
  <c r="K18" i="3"/>
  <c r="M17" i="3" s="1"/>
  <c r="K46" i="3"/>
  <c r="M45" i="3" s="1"/>
  <c r="L16" i="3"/>
  <c r="K72" i="2"/>
  <c r="L71" i="2" s="1"/>
  <c r="K45" i="2"/>
  <c r="M44" i="2" s="1"/>
  <c r="K19" i="2"/>
  <c r="M18" i="2" s="1"/>
  <c r="L43" i="2"/>
  <c r="L70" i="2"/>
  <c r="M71" i="1"/>
  <c r="K73" i="1"/>
  <c r="L72" i="1" s="1"/>
  <c r="K44" i="1"/>
  <c r="K18" i="1"/>
  <c r="L17" i="1" s="1"/>
  <c r="M42" i="1"/>
  <c r="M16" i="1"/>
  <c r="L16" i="1"/>
  <c r="N75" i="20" l="1"/>
  <c r="O76" i="20"/>
  <c r="O20" i="20"/>
  <c r="N19" i="20"/>
  <c r="O49" i="20"/>
  <c r="N48" i="20"/>
  <c r="N80" i="19"/>
  <c r="O80" i="19" s="1"/>
  <c r="O53" i="19"/>
  <c r="N52" i="19"/>
  <c r="O25" i="19"/>
  <c r="N24" i="19"/>
  <c r="M19" i="13"/>
  <c r="K50" i="13"/>
  <c r="M48" i="13"/>
  <c r="L48" i="13"/>
  <c r="K77" i="13"/>
  <c r="M76" i="13" s="1"/>
  <c r="K21" i="13"/>
  <c r="M20" i="13" s="1"/>
  <c r="K19" i="12"/>
  <c r="K74" i="12"/>
  <c r="M73" i="12" s="1"/>
  <c r="L17" i="12"/>
  <c r="K46" i="12"/>
  <c r="L45" i="12" s="1"/>
  <c r="M17" i="12"/>
  <c r="L44" i="12"/>
  <c r="L72" i="12"/>
  <c r="M17" i="11"/>
  <c r="K73" i="11"/>
  <c r="L72" i="11" s="1"/>
  <c r="K47" i="11"/>
  <c r="M46" i="11" s="1"/>
  <c r="L71" i="11"/>
  <c r="M45" i="11"/>
  <c r="K19" i="11"/>
  <c r="L18" i="11" s="1"/>
  <c r="M71" i="11"/>
  <c r="M72" i="1"/>
  <c r="M17" i="5"/>
  <c r="M44" i="8"/>
  <c r="K20" i="8"/>
  <c r="L19" i="8" s="1"/>
  <c r="M18" i="8"/>
  <c r="K73" i="8"/>
  <c r="L72" i="8" s="1"/>
  <c r="K46" i="8"/>
  <c r="L45" i="8" s="1"/>
  <c r="L71" i="8"/>
  <c r="L18" i="8"/>
  <c r="M71" i="3"/>
  <c r="M45" i="4"/>
  <c r="L17" i="3"/>
  <c r="L45" i="6"/>
  <c r="M44" i="6" s="1"/>
  <c r="N43" i="6"/>
  <c r="K47" i="5"/>
  <c r="K74" i="5"/>
  <c r="M73" i="5" s="1"/>
  <c r="L45" i="5"/>
  <c r="K19" i="5"/>
  <c r="L72" i="5"/>
  <c r="K74" i="4"/>
  <c r="L73" i="4" s="1"/>
  <c r="K19" i="4"/>
  <c r="M18" i="4" s="1"/>
  <c r="M72" i="4"/>
  <c r="K47" i="4"/>
  <c r="L46" i="4" s="1"/>
  <c r="L17" i="4"/>
  <c r="K47" i="3"/>
  <c r="K73" i="3"/>
  <c r="M72" i="3" s="1"/>
  <c r="K19" i="3"/>
  <c r="M18" i="3" s="1"/>
  <c r="L45" i="3"/>
  <c r="K20" i="2"/>
  <c r="K46" i="2"/>
  <c r="M45" i="2" s="1"/>
  <c r="K73" i="2"/>
  <c r="M72" i="2" s="1"/>
  <c r="L44" i="2"/>
  <c r="L18" i="2"/>
  <c r="M71" i="2"/>
  <c r="K74" i="1"/>
  <c r="M73" i="1" s="1"/>
  <c r="K19" i="1"/>
  <c r="K45" i="1"/>
  <c r="L44" i="1" s="1"/>
  <c r="M17" i="1"/>
  <c r="M43" i="1"/>
  <c r="L43" i="1"/>
  <c r="N18" i="20" l="1"/>
  <c r="O19" i="20"/>
  <c r="O48" i="20"/>
  <c r="N47" i="20"/>
  <c r="N74" i="20"/>
  <c r="O75" i="20"/>
  <c r="L20" i="13"/>
  <c r="N79" i="19"/>
  <c r="O79" i="19" s="1"/>
  <c r="O52" i="19"/>
  <c r="N51" i="19"/>
  <c r="O24" i="19"/>
  <c r="N23" i="19"/>
  <c r="L76" i="13"/>
  <c r="K78" i="13"/>
  <c r="M77" i="13" s="1"/>
  <c r="L77" i="13"/>
  <c r="K51" i="13"/>
  <c r="M50" i="13" s="1"/>
  <c r="M49" i="13"/>
  <c r="K22" i="13"/>
  <c r="L21" i="13" s="1"/>
  <c r="L49" i="13"/>
  <c r="L46" i="11"/>
  <c r="M72" i="11"/>
  <c r="M45" i="12"/>
  <c r="K20" i="12"/>
  <c r="L19" i="12" s="1"/>
  <c r="L18" i="12"/>
  <c r="M18" i="12"/>
  <c r="K75" i="12"/>
  <c r="L74" i="12" s="1"/>
  <c r="K47" i="12"/>
  <c r="L46" i="12" s="1"/>
  <c r="L73" i="12"/>
  <c r="K20" i="11"/>
  <c r="K74" i="11"/>
  <c r="M73" i="11" s="1"/>
  <c r="K48" i="11"/>
  <c r="L47" i="11" s="1"/>
  <c r="M18" i="11"/>
  <c r="M19" i="8"/>
  <c r="M72" i="8"/>
  <c r="K47" i="8"/>
  <c r="L46" i="8" s="1"/>
  <c r="K74" i="8"/>
  <c r="M73" i="8" s="1"/>
  <c r="K21" i="8"/>
  <c r="L20" i="8" s="1"/>
  <c r="M45" i="8"/>
  <c r="L73" i="5"/>
  <c r="L18" i="3"/>
  <c r="L72" i="2"/>
  <c r="L46" i="6"/>
  <c r="M45" i="6" s="1"/>
  <c r="N44" i="6"/>
  <c r="K20" i="5"/>
  <c r="M19" i="5" s="1"/>
  <c r="K48" i="5"/>
  <c r="M47" i="5" s="1"/>
  <c r="K75" i="5"/>
  <c r="M74" i="5" s="1"/>
  <c r="L18" i="5"/>
  <c r="M18" i="5"/>
  <c r="L46" i="5"/>
  <c r="M46" i="5"/>
  <c r="K75" i="4"/>
  <c r="L74" i="4" s="1"/>
  <c r="M46" i="4"/>
  <c r="L18" i="4"/>
  <c r="M73" i="4"/>
  <c r="K48" i="4"/>
  <c r="L47" i="4" s="1"/>
  <c r="K20" i="4"/>
  <c r="L19" i="4" s="1"/>
  <c r="K48" i="3"/>
  <c r="M47" i="3" s="1"/>
  <c r="K74" i="3"/>
  <c r="M73" i="3" s="1"/>
  <c r="K20" i="3"/>
  <c r="M19" i="3" s="1"/>
  <c r="L46" i="3"/>
  <c r="M46" i="3"/>
  <c r="L72" i="3"/>
  <c r="K21" i="2"/>
  <c r="L20" i="2" s="1"/>
  <c r="K74" i="2"/>
  <c r="L73" i="2" s="1"/>
  <c r="K47" i="2"/>
  <c r="L46" i="2" s="1"/>
  <c r="L19" i="2"/>
  <c r="L45" i="2"/>
  <c r="M19" i="2"/>
  <c r="L73" i="1"/>
  <c r="K75" i="1"/>
  <c r="M74" i="1" s="1"/>
  <c r="K46" i="1"/>
  <c r="K20" i="1"/>
  <c r="M44" i="1"/>
  <c r="M18" i="1"/>
  <c r="L18" i="1"/>
  <c r="N73" i="20" l="1"/>
  <c r="O74" i="20"/>
  <c r="O47" i="20"/>
  <c r="N46" i="20"/>
  <c r="O18" i="20"/>
  <c r="N17" i="20"/>
  <c r="N78" i="19"/>
  <c r="O78" i="19" s="1"/>
  <c r="O51" i="19"/>
  <c r="N50" i="19"/>
  <c r="O23" i="19"/>
  <c r="N22" i="19"/>
  <c r="M21" i="13"/>
  <c r="M20" i="2"/>
  <c r="K52" i="13"/>
  <c r="L50" i="13"/>
  <c r="K79" i="13"/>
  <c r="M78" i="13" s="1"/>
  <c r="K23" i="13"/>
  <c r="M74" i="12"/>
  <c r="M47" i="11"/>
  <c r="K48" i="12"/>
  <c r="K21" i="12"/>
  <c r="M20" i="12" s="1"/>
  <c r="M46" i="12"/>
  <c r="M19" i="12"/>
  <c r="K76" i="12"/>
  <c r="L75" i="12" s="1"/>
  <c r="K21" i="11"/>
  <c r="K75" i="11"/>
  <c r="M74" i="11" s="1"/>
  <c r="L19" i="11"/>
  <c r="K49" i="11"/>
  <c r="L48" i="11" s="1"/>
  <c r="M19" i="11"/>
  <c r="L73" i="11"/>
  <c r="M46" i="8"/>
  <c r="L73" i="8"/>
  <c r="K48" i="8"/>
  <c r="L47" i="8" s="1"/>
  <c r="M20" i="8"/>
  <c r="K22" i="8"/>
  <c r="L21" i="8" s="1"/>
  <c r="K75" i="8"/>
  <c r="M47" i="4"/>
  <c r="M19" i="4"/>
  <c r="L47" i="6"/>
  <c r="M46" i="6" s="1"/>
  <c r="N45" i="6"/>
  <c r="K76" i="5"/>
  <c r="L75" i="5" s="1"/>
  <c r="K21" i="5"/>
  <c r="M20" i="5" s="1"/>
  <c r="L47" i="5"/>
  <c r="L74" i="5"/>
  <c r="L19" i="5"/>
  <c r="K49" i="5"/>
  <c r="M48" i="5" s="1"/>
  <c r="K76" i="4"/>
  <c r="L75" i="4" s="1"/>
  <c r="K21" i="4"/>
  <c r="M20" i="4" s="1"/>
  <c r="K49" i="4"/>
  <c r="L48" i="4" s="1"/>
  <c r="M74" i="4"/>
  <c r="K21" i="3"/>
  <c r="M20" i="3" s="1"/>
  <c r="L47" i="3"/>
  <c r="K49" i="3"/>
  <c r="K75" i="3"/>
  <c r="M74" i="3" s="1"/>
  <c r="L19" i="3"/>
  <c r="L73" i="3"/>
  <c r="K48" i="2"/>
  <c r="L47" i="2" s="1"/>
  <c r="K75" i="2"/>
  <c r="M74" i="2" s="1"/>
  <c r="K22" i="2"/>
  <c r="M21" i="2" s="1"/>
  <c r="M73" i="2"/>
  <c r="M46" i="2"/>
  <c r="L74" i="1"/>
  <c r="K76" i="1"/>
  <c r="L75" i="1" s="1"/>
  <c r="K21" i="1"/>
  <c r="K22" i="1" s="1"/>
  <c r="K47" i="1"/>
  <c r="L46" i="1" s="1"/>
  <c r="L19" i="1"/>
  <c r="M19" i="1"/>
  <c r="M45" i="1"/>
  <c r="L45" i="1"/>
  <c r="O46" i="20" l="1"/>
  <c r="N45" i="20"/>
  <c r="O17" i="20"/>
  <c r="N16" i="20"/>
  <c r="N72" i="20"/>
  <c r="O73" i="20"/>
  <c r="N77" i="19"/>
  <c r="O77" i="19" s="1"/>
  <c r="O50" i="19"/>
  <c r="N49" i="19"/>
  <c r="O22" i="19"/>
  <c r="N21" i="19"/>
  <c r="M47" i="8"/>
  <c r="L78" i="13"/>
  <c r="K24" i="13"/>
  <c r="M23" i="13" s="1"/>
  <c r="K80" i="13"/>
  <c r="M79" i="13" s="1"/>
  <c r="K53" i="13"/>
  <c r="M52" i="13" s="1"/>
  <c r="M22" i="13"/>
  <c r="M51" i="13"/>
  <c r="L22" i="13"/>
  <c r="L51" i="13"/>
  <c r="M75" i="12"/>
  <c r="M48" i="11"/>
  <c r="L20" i="12"/>
  <c r="K49" i="12"/>
  <c r="L48" i="12" s="1"/>
  <c r="L47" i="12"/>
  <c r="K77" i="12"/>
  <c r="L76" i="12" s="1"/>
  <c r="M47" i="12"/>
  <c r="K22" i="12"/>
  <c r="L21" i="12" s="1"/>
  <c r="K22" i="11"/>
  <c r="L21" i="11" s="1"/>
  <c r="K76" i="11"/>
  <c r="M75" i="11" s="1"/>
  <c r="L20" i="11"/>
  <c r="M20" i="11"/>
  <c r="K50" i="11"/>
  <c r="L74" i="11"/>
  <c r="M21" i="8"/>
  <c r="K76" i="8"/>
  <c r="L75" i="8" s="1"/>
  <c r="K23" i="8"/>
  <c r="L74" i="8"/>
  <c r="K49" i="8"/>
  <c r="L48" i="8" s="1"/>
  <c r="M74" i="8"/>
  <c r="M75" i="5"/>
  <c r="M48" i="4"/>
  <c r="M47" i="2"/>
  <c r="L74" i="2"/>
  <c r="L48" i="6"/>
  <c r="M47" i="6" s="1"/>
  <c r="N46" i="6"/>
  <c r="K50" i="5"/>
  <c r="K77" i="5"/>
  <c r="L76" i="5" s="1"/>
  <c r="L20" i="5"/>
  <c r="L48" i="5"/>
  <c r="K22" i="5"/>
  <c r="M21" i="5" s="1"/>
  <c r="K77" i="4"/>
  <c r="L76" i="4" s="1"/>
  <c r="K50" i="4"/>
  <c r="L49" i="4" s="1"/>
  <c r="L20" i="4"/>
  <c r="M75" i="4"/>
  <c r="K22" i="4"/>
  <c r="K50" i="3"/>
  <c r="K76" i="3"/>
  <c r="M75" i="3" s="1"/>
  <c r="L20" i="3"/>
  <c r="M48" i="3"/>
  <c r="K22" i="3"/>
  <c r="M21" i="3" s="1"/>
  <c r="L48" i="3"/>
  <c r="L74" i="3"/>
  <c r="K23" i="2"/>
  <c r="M22" i="2" s="1"/>
  <c r="K76" i="2"/>
  <c r="M75" i="2" s="1"/>
  <c r="K49" i="2"/>
  <c r="L48" i="2" s="1"/>
  <c r="L21" i="2"/>
  <c r="M75" i="1"/>
  <c r="K77" i="1"/>
  <c r="M76" i="1" s="1"/>
  <c r="M46" i="1"/>
  <c r="K23" i="1"/>
  <c r="M21" i="1"/>
  <c r="L21" i="1"/>
  <c r="K48" i="1"/>
  <c r="M20" i="1"/>
  <c r="L20" i="1"/>
  <c r="O16" i="20" l="1"/>
  <c r="N15" i="20"/>
  <c r="O45" i="20"/>
  <c r="N44" i="20"/>
  <c r="N71" i="20"/>
  <c r="O72" i="20"/>
  <c r="L52" i="13"/>
  <c r="N76" i="19"/>
  <c r="O76" i="19" s="1"/>
  <c r="O49" i="19"/>
  <c r="N48" i="19"/>
  <c r="O21" i="19"/>
  <c r="N20" i="19"/>
  <c r="L23" i="13"/>
  <c r="L79" i="13"/>
  <c r="K81" i="13"/>
  <c r="M80" i="13" s="1"/>
  <c r="K54" i="13"/>
  <c r="K25" i="13"/>
  <c r="M76" i="12"/>
  <c r="K23" i="12"/>
  <c r="M22" i="12" s="1"/>
  <c r="K50" i="12"/>
  <c r="M49" i="12" s="1"/>
  <c r="K78" i="12"/>
  <c r="M21" i="12"/>
  <c r="M48" i="12"/>
  <c r="K51" i="11"/>
  <c r="L50" i="11" s="1"/>
  <c r="K23" i="11"/>
  <c r="M22" i="11" s="1"/>
  <c r="K77" i="11"/>
  <c r="L49" i="11"/>
  <c r="M49" i="11"/>
  <c r="M21" i="11"/>
  <c r="L75" i="11"/>
  <c r="M75" i="8"/>
  <c r="K24" i="8"/>
  <c r="M23" i="8" s="1"/>
  <c r="K77" i="8"/>
  <c r="M22" i="8"/>
  <c r="K50" i="8"/>
  <c r="M48" i="8"/>
  <c r="L22" i="8"/>
  <c r="M76" i="5"/>
  <c r="M49" i="4"/>
  <c r="L22" i="2"/>
  <c r="L49" i="6"/>
  <c r="M48" i="6" s="1"/>
  <c r="N47" i="6"/>
  <c r="K51" i="5"/>
  <c r="K23" i="5"/>
  <c r="L22" i="5" s="1"/>
  <c r="K78" i="5"/>
  <c r="L49" i="5"/>
  <c r="L21" i="5"/>
  <c r="M49" i="5"/>
  <c r="K23" i="4"/>
  <c r="M22" i="4" s="1"/>
  <c r="K78" i="4"/>
  <c r="L21" i="4"/>
  <c r="M21" i="4"/>
  <c r="M76" i="4"/>
  <c r="K51" i="4"/>
  <c r="K51" i="3"/>
  <c r="L21" i="3"/>
  <c r="L49" i="3"/>
  <c r="M49" i="3"/>
  <c r="K23" i="3"/>
  <c r="M22" i="3" s="1"/>
  <c r="K77" i="3"/>
  <c r="M76" i="3" s="1"/>
  <c r="L75" i="3"/>
  <c r="K50" i="2"/>
  <c r="L49" i="2" s="1"/>
  <c r="K77" i="2"/>
  <c r="M76" i="2" s="1"/>
  <c r="K24" i="2"/>
  <c r="M23" i="2" s="1"/>
  <c r="L75" i="2"/>
  <c r="M48" i="2"/>
  <c r="L76" i="1"/>
  <c r="K78" i="1"/>
  <c r="L77" i="1" s="1"/>
  <c r="K24" i="1"/>
  <c r="L23" i="1" s="1"/>
  <c r="M22" i="1"/>
  <c r="L22" i="1"/>
  <c r="K49" i="1"/>
  <c r="L48" i="1" s="1"/>
  <c r="M47" i="1"/>
  <c r="L47" i="1"/>
  <c r="O44" i="20" l="1"/>
  <c r="N43" i="20"/>
  <c r="O15" i="20"/>
  <c r="N14" i="20"/>
  <c r="N70" i="20"/>
  <c r="O71" i="20"/>
  <c r="N75" i="19"/>
  <c r="O75" i="19" s="1"/>
  <c r="N47" i="19"/>
  <c r="O48" i="19"/>
  <c r="O20" i="19"/>
  <c r="N19" i="19"/>
  <c r="L80" i="13"/>
  <c r="L54" i="13"/>
  <c r="M54" i="13"/>
  <c r="N54" i="13" s="1"/>
  <c r="M53" i="13"/>
  <c r="K26" i="13"/>
  <c r="L25" i="13" s="1"/>
  <c r="L53" i="13"/>
  <c r="K82" i="13"/>
  <c r="M24" i="13"/>
  <c r="L24" i="13"/>
  <c r="M49" i="2"/>
  <c r="L49" i="12"/>
  <c r="K79" i="12"/>
  <c r="M78" i="12" s="1"/>
  <c r="L22" i="12"/>
  <c r="K24" i="12"/>
  <c r="K51" i="12"/>
  <c r="L50" i="12" s="1"/>
  <c r="L77" i="12"/>
  <c r="M77" i="12"/>
  <c r="L22" i="11"/>
  <c r="K78" i="11"/>
  <c r="L77" i="11" s="1"/>
  <c r="K52" i="11"/>
  <c r="L51" i="11" s="1"/>
  <c r="M50" i="11"/>
  <c r="K24" i="11"/>
  <c r="L23" i="11" s="1"/>
  <c r="L76" i="11"/>
  <c r="M76" i="11"/>
  <c r="L23" i="8"/>
  <c r="K51" i="8"/>
  <c r="M50" i="8" s="1"/>
  <c r="K78" i="8"/>
  <c r="M77" i="8" s="1"/>
  <c r="K25" i="8"/>
  <c r="L24" i="8" s="1"/>
  <c r="L49" i="8"/>
  <c r="L76" i="8"/>
  <c r="M49" i="8"/>
  <c r="M76" i="8"/>
  <c r="L76" i="3"/>
  <c r="L50" i="6"/>
  <c r="M49" i="6" s="1"/>
  <c r="N48" i="6"/>
  <c r="K79" i="5"/>
  <c r="L78" i="5" s="1"/>
  <c r="K52" i="5"/>
  <c r="M51" i="5" s="1"/>
  <c r="L50" i="5"/>
  <c r="K24" i="5"/>
  <c r="M23" i="5" s="1"/>
  <c r="L77" i="5"/>
  <c r="M50" i="5"/>
  <c r="M77" i="5"/>
  <c r="M22" i="5"/>
  <c r="K79" i="4"/>
  <c r="L78" i="4" s="1"/>
  <c r="K52" i="4"/>
  <c r="L51" i="4" s="1"/>
  <c r="M77" i="4"/>
  <c r="L22" i="4"/>
  <c r="M50" i="4"/>
  <c r="K24" i="4"/>
  <c r="L50" i="4"/>
  <c r="L77" i="4"/>
  <c r="K52" i="3"/>
  <c r="M51" i="3" s="1"/>
  <c r="K24" i="3"/>
  <c r="M23" i="3" s="1"/>
  <c r="M50" i="3"/>
  <c r="K78" i="3"/>
  <c r="M77" i="3" s="1"/>
  <c r="L50" i="3"/>
  <c r="L22" i="3"/>
  <c r="K25" i="2"/>
  <c r="K51" i="2"/>
  <c r="M50" i="2" s="1"/>
  <c r="L76" i="2"/>
  <c r="L23" i="2"/>
  <c r="K78" i="2"/>
  <c r="L77" i="2" s="1"/>
  <c r="M77" i="1"/>
  <c r="K79" i="1"/>
  <c r="M78" i="1" s="1"/>
  <c r="K25" i="1"/>
  <c r="M23" i="1"/>
  <c r="K50" i="1"/>
  <c r="L49" i="1" s="1"/>
  <c r="M48" i="1"/>
  <c r="N69" i="20" l="1"/>
  <c r="O70" i="20"/>
  <c r="O14" i="20"/>
  <c r="N13" i="20"/>
  <c r="O43" i="20"/>
  <c r="N42" i="20"/>
  <c r="N74" i="19"/>
  <c r="O74" i="19" s="1"/>
  <c r="N46" i="19"/>
  <c r="O47" i="19"/>
  <c r="O19" i="19"/>
  <c r="N18" i="19"/>
  <c r="M25" i="13"/>
  <c r="L78" i="1"/>
  <c r="L26" i="13"/>
  <c r="M26" i="13"/>
  <c r="M82" i="13"/>
  <c r="N82" i="13" s="1"/>
  <c r="L82" i="13"/>
  <c r="L81" i="13"/>
  <c r="O54" i="13"/>
  <c r="N53" i="13"/>
  <c r="M81" i="13"/>
  <c r="M51" i="11"/>
  <c r="M77" i="11"/>
  <c r="M23" i="11"/>
  <c r="L78" i="12"/>
  <c r="M50" i="12"/>
  <c r="K25" i="12"/>
  <c r="L23" i="12"/>
  <c r="K80" i="12"/>
  <c r="M79" i="12" s="1"/>
  <c r="M23" i="12"/>
  <c r="K52" i="12"/>
  <c r="K79" i="11"/>
  <c r="L78" i="11" s="1"/>
  <c r="K25" i="11"/>
  <c r="L24" i="11" s="1"/>
  <c r="K53" i="11"/>
  <c r="M52" i="11" s="1"/>
  <c r="M77" i="2"/>
  <c r="L77" i="8"/>
  <c r="K52" i="8"/>
  <c r="M51" i="8" s="1"/>
  <c r="M24" i="8"/>
  <c r="L50" i="8"/>
  <c r="K26" i="8"/>
  <c r="M25" i="8" s="1"/>
  <c r="K79" i="8"/>
  <c r="M78" i="8" s="1"/>
  <c r="M78" i="5"/>
  <c r="L23" i="3"/>
  <c r="M51" i="4"/>
  <c r="L50" i="2"/>
  <c r="L51" i="6"/>
  <c r="N50" i="6" s="1"/>
  <c r="N49" i="6"/>
  <c r="K25" i="5"/>
  <c r="K80" i="5"/>
  <c r="L79" i="5" s="1"/>
  <c r="L51" i="5"/>
  <c r="L23" i="5"/>
  <c r="K53" i="5"/>
  <c r="K25" i="4"/>
  <c r="M24" i="4" s="1"/>
  <c r="K80" i="4"/>
  <c r="M79" i="4" s="1"/>
  <c r="K53" i="4"/>
  <c r="L52" i="4" s="1"/>
  <c r="L23" i="4"/>
  <c r="M78" i="4"/>
  <c r="M23" i="4"/>
  <c r="L51" i="3"/>
  <c r="K53" i="3"/>
  <c r="K79" i="3"/>
  <c r="L78" i="3" s="1"/>
  <c r="K25" i="3"/>
  <c r="L24" i="3" s="1"/>
  <c r="L77" i="3"/>
  <c r="K26" i="2"/>
  <c r="M25" i="2" s="1"/>
  <c r="K79" i="2"/>
  <c r="M78" i="2" s="1"/>
  <c r="K52" i="2"/>
  <c r="M51" i="2" s="1"/>
  <c r="L24" i="2"/>
  <c r="M24" i="2"/>
  <c r="K80" i="1"/>
  <c r="L79" i="1" s="1"/>
  <c r="K26" i="1"/>
  <c r="M25" i="1" s="1"/>
  <c r="L24" i="1"/>
  <c r="M24" i="1"/>
  <c r="K51" i="1"/>
  <c r="L50" i="1" s="1"/>
  <c r="M49" i="1"/>
  <c r="O13" i="20" l="1"/>
  <c r="N12" i="20"/>
  <c r="O42" i="20"/>
  <c r="N41" i="20"/>
  <c r="N68" i="20"/>
  <c r="O69" i="20"/>
  <c r="N73" i="19"/>
  <c r="O73" i="19" s="1"/>
  <c r="O46" i="19"/>
  <c r="N45" i="19"/>
  <c r="O18" i="19"/>
  <c r="N17" i="19"/>
  <c r="L51" i="2"/>
  <c r="N81" i="13"/>
  <c r="O82" i="13"/>
  <c r="O53" i="13"/>
  <c r="N52" i="13"/>
  <c r="M79" i="5"/>
  <c r="M78" i="3"/>
  <c r="L79" i="4"/>
  <c r="M78" i="11"/>
  <c r="L79" i="12"/>
  <c r="K53" i="12"/>
  <c r="K26" i="12"/>
  <c r="M25" i="12" s="1"/>
  <c r="L51" i="12"/>
  <c r="L24" i="12"/>
  <c r="L80" i="12"/>
  <c r="M80" i="12"/>
  <c r="N80" i="12" s="1"/>
  <c r="M24" i="12"/>
  <c r="M51" i="12"/>
  <c r="M24" i="11"/>
  <c r="L53" i="11"/>
  <c r="M53" i="11"/>
  <c r="N53" i="11" s="1"/>
  <c r="K80" i="11"/>
  <c r="K26" i="11"/>
  <c r="L52" i="11"/>
  <c r="K80" i="8"/>
  <c r="K53" i="8"/>
  <c r="L25" i="8"/>
  <c r="L78" i="8"/>
  <c r="L51" i="8"/>
  <c r="L26" i="8"/>
  <c r="M26" i="8"/>
  <c r="N26" i="8" s="1"/>
  <c r="M24" i="3"/>
  <c r="L25" i="2"/>
  <c r="M52" i="4"/>
  <c r="M50" i="6"/>
  <c r="M51" i="6"/>
  <c r="N51" i="6"/>
  <c r="O51" i="6" s="1"/>
  <c r="L53" i="5"/>
  <c r="M53" i="5"/>
  <c r="N53" i="5" s="1"/>
  <c r="K26" i="5"/>
  <c r="M25" i="5" s="1"/>
  <c r="L80" i="5"/>
  <c r="M80" i="5"/>
  <c r="N80" i="5" s="1"/>
  <c r="L52" i="5"/>
  <c r="L24" i="5"/>
  <c r="M52" i="5"/>
  <c r="M24" i="5"/>
  <c r="L80" i="4"/>
  <c r="M80" i="4"/>
  <c r="N80" i="4" s="1"/>
  <c r="K26" i="4"/>
  <c r="L25" i="4" s="1"/>
  <c r="L53" i="4"/>
  <c r="M53" i="4"/>
  <c r="N53" i="4" s="1"/>
  <c r="L24" i="4"/>
  <c r="L53" i="3"/>
  <c r="M53" i="3"/>
  <c r="N53" i="3" s="1"/>
  <c r="K80" i="3"/>
  <c r="L79" i="3" s="1"/>
  <c r="L52" i="3"/>
  <c r="K26" i="3"/>
  <c r="M25" i="3" s="1"/>
  <c r="M52" i="3"/>
  <c r="K53" i="2"/>
  <c r="L26" i="2"/>
  <c r="M26" i="2"/>
  <c r="N26" i="2" s="1"/>
  <c r="L78" i="2"/>
  <c r="K80" i="2"/>
  <c r="L80" i="1"/>
  <c r="M80" i="1"/>
  <c r="N80" i="1" s="1"/>
  <c r="M79" i="1"/>
  <c r="L26" i="1"/>
  <c r="M26" i="1"/>
  <c r="N26" i="1" s="1"/>
  <c r="L25" i="1"/>
  <c r="K52" i="1"/>
  <c r="M50" i="1"/>
  <c r="N67" i="20" l="1"/>
  <c r="O68" i="20"/>
  <c r="O41" i="20"/>
  <c r="N40" i="20"/>
  <c r="O12" i="20"/>
  <c r="N11" i="20"/>
  <c r="N72" i="19"/>
  <c r="O72" i="19" s="1"/>
  <c r="N44" i="19"/>
  <c r="O45" i="19"/>
  <c r="O17" i="19"/>
  <c r="N16" i="19"/>
  <c r="O52" i="13"/>
  <c r="N51" i="13"/>
  <c r="N80" i="13"/>
  <c r="O81" i="13"/>
  <c r="L25" i="12"/>
  <c r="L53" i="12"/>
  <c r="M53" i="12"/>
  <c r="N53" i="12" s="1"/>
  <c r="N79" i="12"/>
  <c r="O80" i="12"/>
  <c r="L52" i="12"/>
  <c r="M52" i="12"/>
  <c r="L26" i="12"/>
  <c r="M26" i="12"/>
  <c r="N26" i="12" s="1"/>
  <c r="L80" i="11"/>
  <c r="M80" i="11"/>
  <c r="N80" i="11" s="1"/>
  <c r="L26" i="11"/>
  <c r="M26" i="11"/>
  <c r="N26" i="11" s="1"/>
  <c r="O53" i="11"/>
  <c r="N52" i="11"/>
  <c r="L25" i="11"/>
  <c r="L79" i="11"/>
  <c r="M25" i="11"/>
  <c r="M79" i="11"/>
  <c r="M53" i="8"/>
  <c r="N53" i="8" s="1"/>
  <c r="L53" i="8"/>
  <c r="M80" i="8"/>
  <c r="N80" i="8" s="1"/>
  <c r="L80" i="8"/>
  <c r="N25" i="8"/>
  <c r="O26" i="8"/>
  <c r="L52" i="8"/>
  <c r="L79" i="8"/>
  <c r="M79" i="8"/>
  <c r="M52" i="8"/>
  <c r="L25" i="5"/>
  <c r="L25" i="3"/>
  <c r="P51" i="6"/>
  <c r="O50" i="6"/>
  <c r="O53" i="5"/>
  <c r="N52" i="5"/>
  <c r="O80" i="5"/>
  <c r="N79" i="5"/>
  <c r="L26" i="5"/>
  <c r="M26" i="5"/>
  <c r="N26" i="5" s="1"/>
  <c r="O80" i="4"/>
  <c r="N79" i="4"/>
  <c r="O53" i="4"/>
  <c r="N52" i="4"/>
  <c r="M25" i="4"/>
  <c r="L26" i="4"/>
  <c r="M26" i="4"/>
  <c r="N26" i="4" s="1"/>
  <c r="O53" i="3"/>
  <c r="N52" i="3"/>
  <c r="L26" i="3"/>
  <c r="M26" i="3"/>
  <c r="N26" i="3" s="1"/>
  <c r="L80" i="3"/>
  <c r="M80" i="3"/>
  <c r="N80" i="3" s="1"/>
  <c r="M79" i="3"/>
  <c r="M80" i="2"/>
  <c r="N80" i="2" s="1"/>
  <c r="L80" i="2"/>
  <c r="M53" i="2"/>
  <c r="N53" i="2" s="1"/>
  <c r="L53" i="2"/>
  <c r="N25" i="2"/>
  <c r="O26" i="2"/>
  <c r="L79" i="2"/>
  <c r="M79" i="2"/>
  <c r="M52" i="2"/>
  <c r="L52" i="2"/>
  <c r="N79" i="1"/>
  <c r="O80" i="1"/>
  <c r="N25" i="1"/>
  <c r="O26" i="1"/>
  <c r="K53" i="1"/>
  <c r="L52" i="1" s="1"/>
  <c r="M51" i="1"/>
  <c r="L51" i="1"/>
  <c r="O40" i="20" l="1"/>
  <c r="N39" i="20"/>
  <c r="O11" i="20"/>
  <c r="N10" i="20"/>
  <c r="N66" i="20"/>
  <c r="O67" i="20"/>
  <c r="N71" i="19"/>
  <c r="O71" i="19" s="1"/>
  <c r="O44" i="19"/>
  <c r="N43" i="19"/>
  <c r="O16" i="19"/>
  <c r="N15" i="19"/>
  <c r="N79" i="13"/>
  <c r="O80" i="13"/>
  <c r="O51" i="13"/>
  <c r="N50" i="13"/>
  <c r="O53" i="12"/>
  <c r="N52" i="12"/>
  <c r="N78" i="12"/>
  <c r="O79" i="12"/>
  <c r="N25" i="12"/>
  <c r="O26" i="12"/>
  <c r="N79" i="11"/>
  <c r="O80" i="11"/>
  <c r="O52" i="11"/>
  <c r="N51" i="11"/>
  <c r="N25" i="11"/>
  <c r="O26" i="11"/>
  <c r="O25" i="8"/>
  <c r="N24" i="8"/>
  <c r="N52" i="8"/>
  <c r="O53" i="8"/>
  <c r="N79" i="8"/>
  <c r="O80" i="8"/>
  <c r="P50" i="6"/>
  <c r="O49" i="6"/>
  <c r="N25" i="5"/>
  <c r="O26" i="5"/>
  <c r="O52" i="5"/>
  <c r="N51" i="5"/>
  <c r="N78" i="5"/>
  <c r="O79" i="5"/>
  <c r="O79" i="4"/>
  <c r="N78" i="4"/>
  <c r="N25" i="4"/>
  <c r="O26" i="4"/>
  <c r="O52" i="4"/>
  <c r="N51" i="4"/>
  <c r="N79" i="3"/>
  <c r="O80" i="3"/>
  <c r="O52" i="3"/>
  <c r="N51" i="3"/>
  <c r="N25" i="3"/>
  <c r="O26" i="3"/>
  <c r="O53" i="2"/>
  <c r="N52" i="2"/>
  <c r="N24" i="2"/>
  <c r="O25" i="2"/>
  <c r="N79" i="2"/>
  <c r="O80" i="2"/>
  <c r="N78" i="1"/>
  <c r="O79" i="1"/>
  <c r="N24" i="1"/>
  <c r="O25" i="1"/>
  <c r="M53" i="1"/>
  <c r="N53" i="1" s="1"/>
  <c r="L53" i="1"/>
  <c r="M52" i="1"/>
  <c r="N9" i="20" l="1"/>
  <c r="O10" i="20"/>
  <c r="O39" i="20"/>
  <c r="N38" i="20"/>
  <c r="N65" i="20"/>
  <c r="O66" i="20"/>
  <c r="N70" i="19"/>
  <c r="O70" i="19" s="1"/>
  <c r="N42" i="19"/>
  <c r="O43" i="19"/>
  <c r="O15" i="19"/>
  <c r="N14" i="19"/>
  <c r="O50" i="13"/>
  <c r="N49" i="13"/>
  <c r="N78" i="13"/>
  <c r="O79" i="13"/>
  <c r="O52" i="12"/>
  <c r="N51" i="12"/>
  <c r="N24" i="12"/>
  <c r="O25" i="12"/>
  <c r="N77" i="12"/>
  <c r="O78" i="12"/>
  <c r="N78" i="11"/>
  <c r="O79" i="11"/>
  <c r="N24" i="11"/>
  <c r="O25" i="11"/>
  <c r="O51" i="11"/>
  <c r="N50" i="11"/>
  <c r="N23" i="8"/>
  <c r="O24" i="8"/>
  <c r="N78" i="8"/>
  <c r="O79" i="8"/>
  <c r="N51" i="8"/>
  <c r="O52" i="8"/>
  <c r="O48" i="6"/>
  <c r="P49" i="6"/>
  <c r="O78" i="5"/>
  <c r="N77" i="5"/>
  <c r="N24" i="5"/>
  <c r="O25" i="5"/>
  <c r="O51" i="5"/>
  <c r="N50" i="5"/>
  <c r="O51" i="4"/>
  <c r="N50" i="4"/>
  <c r="N77" i="4"/>
  <c r="O78" i="4"/>
  <c r="N24" i="4"/>
  <c r="O25" i="4"/>
  <c r="N24" i="3"/>
  <c r="O25" i="3"/>
  <c r="N78" i="3"/>
  <c r="O79" i="3"/>
  <c r="O51" i="3"/>
  <c r="N50" i="3"/>
  <c r="N78" i="2"/>
  <c r="O79" i="2"/>
  <c r="O52" i="2"/>
  <c r="N51" i="2"/>
  <c r="N23" i="2"/>
  <c r="O24" i="2"/>
  <c r="N77" i="1"/>
  <c r="O78" i="1"/>
  <c r="N23" i="1"/>
  <c r="O24" i="1"/>
  <c r="N52" i="1"/>
  <c r="O53" i="1"/>
  <c r="O38" i="20" l="1"/>
  <c r="N37" i="20"/>
  <c r="N64" i="20"/>
  <c r="O65" i="20"/>
  <c r="N8" i="20"/>
  <c r="O9" i="20"/>
  <c r="N69" i="19"/>
  <c r="O69" i="19" s="1"/>
  <c r="N41" i="19"/>
  <c r="O42" i="19"/>
  <c r="O14" i="19"/>
  <c r="N13" i="19"/>
  <c r="N77" i="13"/>
  <c r="O78" i="13"/>
  <c r="O49" i="13"/>
  <c r="N48" i="13"/>
  <c r="N76" i="12"/>
  <c r="O77" i="12"/>
  <c r="N23" i="12"/>
  <c r="O24" i="12"/>
  <c r="O51" i="12"/>
  <c r="N50" i="12"/>
  <c r="N77" i="11"/>
  <c r="O78" i="11"/>
  <c r="N23" i="11"/>
  <c r="O24" i="11"/>
  <c r="O50" i="11"/>
  <c r="N49" i="11"/>
  <c r="N50" i="8"/>
  <c r="O51" i="8"/>
  <c r="N22" i="8"/>
  <c r="O23" i="8"/>
  <c r="N77" i="8"/>
  <c r="O78" i="8"/>
  <c r="O47" i="6"/>
  <c r="P48" i="6"/>
  <c r="O50" i="5"/>
  <c r="N49" i="5"/>
  <c r="O77" i="5"/>
  <c r="N76" i="5"/>
  <c r="N23" i="5"/>
  <c r="O24" i="5"/>
  <c r="N76" i="4"/>
  <c r="O77" i="4"/>
  <c r="N23" i="4"/>
  <c r="O24" i="4"/>
  <c r="O50" i="4"/>
  <c r="N49" i="4"/>
  <c r="N23" i="3"/>
  <c r="O24" i="3"/>
  <c r="O50" i="3"/>
  <c r="N49" i="3"/>
  <c r="N77" i="3"/>
  <c r="O78" i="3"/>
  <c r="O51" i="2"/>
  <c r="N50" i="2"/>
  <c r="O23" i="2"/>
  <c r="N22" i="2"/>
  <c r="N77" i="2"/>
  <c r="O78" i="2"/>
  <c r="N76" i="1"/>
  <c r="O77" i="1"/>
  <c r="N22" i="1"/>
  <c r="O22" i="1" s="1"/>
  <c r="O23" i="1"/>
  <c r="O52" i="1"/>
  <c r="N51" i="1"/>
  <c r="N63" i="20" l="1"/>
  <c r="O63" i="20" s="1"/>
  <c r="O64" i="20"/>
  <c r="O37" i="20"/>
  <c r="N36" i="20"/>
  <c r="O8" i="20"/>
  <c r="N7" i="20"/>
  <c r="O7" i="20" s="1"/>
  <c r="N68" i="19"/>
  <c r="O68" i="19" s="1"/>
  <c r="N40" i="19"/>
  <c r="O41" i="19"/>
  <c r="O13" i="19"/>
  <c r="N12" i="19"/>
  <c r="O48" i="13"/>
  <c r="N26" i="13" s="1"/>
  <c r="N47" i="13"/>
  <c r="N76" i="13"/>
  <c r="O77" i="13"/>
  <c r="N75" i="12"/>
  <c r="O76" i="12"/>
  <c r="O50" i="12"/>
  <c r="N49" i="12"/>
  <c r="N22" i="12"/>
  <c r="O23" i="12"/>
  <c r="N76" i="11"/>
  <c r="O77" i="11"/>
  <c r="N22" i="11"/>
  <c r="O23" i="11"/>
  <c r="O49" i="11"/>
  <c r="N48" i="11"/>
  <c r="N76" i="8"/>
  <c r="O77" i="8"/>
  <c r="O50" i="8"/>
  <c r="N49" i="8"/>
  <c r="N21" i="8"/>
  <c r="O22" i="8"/>
  <c r="O46" i="6"/>
  <c r="P47" i="6"/>
  <c r="O76" i="5"/>
  <c r="N75" i="5"/>
  <c r="N22" i="5"/>
  <c r="O23" i="5"/>
  <c r="O49" i="5"/>
  <c r="N48" i="5"/>
  <c r="N22" i="4"/>
  <c r="O23" i="4"/>
  <c r="N75" i="4"/>
  <c r="O76" i="4"/>
  <c r="O49" i="4"/>
  <c r="N48" i="4"/>
  <c r="N76" i="3"/>
  <c r="O77" i="3"/>
  <c r="N22" i="3"/>
  <c r="O23" i="3"/>
  <c r="O49" i="3"/>
  <c r="N48" i="3"/>
  <c r="O22" i="2"/>
  <c r="N21" i="2"/>
  <c r="N76" i="2"/>
  <c r="O77" i="2"/>
  <c r="O50" i="2"/>
  <c r="N49" i="2"/>
  <c r="N75" i="1"/>
  <c r="O76" i="1"/>
  <c r="N50" i="1"/>
  <c r="O51" i="1"/>
  <c r="O36" i="20" l="1"/>
  <c r="N35" i="20"/>
  <c r="O35" i="20" s="1"/>
  <c r="N67" i="19"/>
  <c r="O67" i="19" s="1"/>
  <c r="O40" i="19"/>
  <c r="N39" i="19"/>
  <c r="O12" i="19"/>
  <c r="N11" i="19"/>
  <c r="N75" i="13"/>
  <c r="O76" i="13"/>
  <c r="O47" i="13"/>
  <c r="N46" i="13"/>
  <c r="N25" i="13"/>
  <c r="O26" i="13"/>
  <c r="N74" i="12"/>
  <c r="O75" i="12"/>
  <c r="N21" i="12"/>
  <c r="O22" i="12"/>
  <c r="O49" i="12"/>
  <c r="N48" i="12"/>
  <c r="N75" i="11"/>
  <c r="O76" i="11"/>
  <c r="O48" i="11"/>
  <c r="N47" i="11"/>
  <c r="N21" i="11"/>
  <c r="O22" i="11"/>
  <c r="N20" i="8"/>
  <c r="O21" i="8"/>
  <c r="N75" i="8"/>
  <c r="O76" i="8"/>
  <c r="N48" i="8"/>
  <c r="O49" i="8"/>
  <c r="O45" i="6"/>
  <c r="P46" i="6"/>
  <c r="O48" i="5"/>
  <c r="N47" i="5"/>
  <c r="O75" i="5"/>
  <c r="N74" i="5"/>
  <c r="N21" i="5"/>
  <c r="O22" i="5"/>
  <c r="N21" i="4"/>
  <c r="O22" i="4"/>
  <c r="O48" i="4"/>
  <c r="N47" i="4"/>
  <c r="N74" i="4"/>
  <c r="O75" i="4"/>
  <c r="O48" i="3"/>
  <c r="N47" i="3"/>
  <c r="N21" i="3"/>
  <c r="O22" i="3"/>
  <c r="N75" i="3"/>
  <c r="O76" i="3"/>
  <c r="O49" i="2"/>
  <c r="N48" i="2"/>
  <c r="N20" i="2"/>
  <c r="O21" i="2"/>
  <c r="N75" i="2"/>
  <c r="O76" i="2"/>
  <c r="N74" i="1"/>
  <c r="O75" i="1"/>
  <c r="N21" i="1"/>
  <c r="O50" i="1"/>
  <c r="N49" i="1"/>
  <c r="N66" i="19" l="1"/>
  <c r="O66" i="19" s="1"/>
  <c r="O39" i="19"/>
  <c r="N38" i="19"/>
  <c r="O11" i="19"/>
  <c r="N10" i="19"/>
  <c r="N24" i="13"/>
  <c r="O25" i="13"/>
  <c r="O46" i="13"/>
  <c r="N45" i="13"/>
  <c r="N74" i="13"/>
  <c r="O75" i="13"/>
  <c r="N73" i="12"/>
  <c r="O74" i="12"/>
  <c r="O48" i="12"/>
  <c r="N47" i="12"/>
  <c r="N20" i="12"/>
  <c r="O21" i="12"/>
  <c r="N20" i="11"/>
  <c r="O21" i="11"/>
  <c r="N74" i="11"/>
  <c r="O75" i="11"/>
  <c r="O47" i="11"/>
  <c r="N46" i="11"/>
  <c r="N47" i="8"/>
  <c r="O48" i="8"/>
  <c r="N19" i="8"/>
  <c r="O20" i="8"/>
  <c r="N74" i="8"/>
  <c r="O75" i="8"/>
  <c r="O44" i="6"/>
  <c r="P45" i="6"/>
  <c r="O47" i="5"/>
  <c r="N46" i="5"/>
  <c r="N20" i="5"/>
  <c r="O21" i="5"/>
  <c r="O74" i="5"/>
  <c r="N73" i="5"/>
  <c r="O47" i="4"/>
  <c r="N46" i="4"/>
  <c r="N73" i="4"/>
  <c r="O74" i="4"/>
  <c r="N20" i="4"/>
  <c r="O21" i="4"/>
  <c r="O47" i="3"/>
  <c r="N46" i="3"/>
  <c r="N20" i="3"/>
  <c r="O21" i="3"/>
  <c r="N74" i="3"/>
  <c r="O75" i="3"/>
  <c r="N74" i="2"/>
  <c r="O75" i="2"/>
  <c r="O48" i="2"/>
  <c r="N47" i="2"/>
  <c r="N19" i="2"/>
  <c r="O20" i="2"/>
  <c r="N73" i="1"/>
  <c r="O74" i="1"/>
  <c r="N20" i="1"/>
  <c r="O21" i="1"/>
  <c r="O49" i="1"/>
  <c r="N48" i="1"/>
  <c r="N65" i="19" l="1"/>
  <c r="O65" i="19" s="1"/>
  <c r="N37" i="19"/>
  <c r="O38" i="19"/>
  <c r="O10" i="19"/>
  <c r="N9" i="19"/>
  <c r="N73" i="13"/>
  <c r="O74" i="13"/>
  <c r="O45" i="13"/>
  <c r="N44" i="13"/>
  <c r="N23" i="13"/>
  <c r="O24" i="13"/>
  <c r="N72" i="12"/>
  <c r="O73" i="12"/>
  <c r="N19" i="12"/>
  <c r="O20" i="12"/>
  <c r="O47" i="12"/>
  <c r="N46" i="12"/>
  <c r="N19" i="11"/>
  <c r="O20" i="11"/>
  <c r="O46" i="11"/>
  <c r="N45" i="11"/>
  <c r="N73" i="11"/>
  <c r="O74" i="11"/>
  <c r="N73" i="8"/>
  <c r="O74" i="8"/>
  <c r="O47" i="8"/>
  <c r="N46" i="8"/>
  <c r="N18" i="8"/>
  <c r="O19" i="8"/>
  <c r="O43" i="6"/>
  <c r="P44" i="6"/>
  <c r="O73" i="5"/>
  <c r="N72" i="5"/>
  <c r="O46" i="5"/>
  <c r="N45" i="5"/>
  <c r="N19" i="5"/>
  <c r="O20" i="5"/>
  <c r="N19" i="4"/>
  <c r="O20" i="4"/>
  <c r="O46" i="4"/>
  <c r="N45" i="4"/>
  <c r="N72" i="4"/>
  <c r="O73" i="4"/>
  <c r="O46" i="3"/>
  <c r="N45" i="3"/>
  <c r="N19" i="3"/>
  <c r="O20" i="3"/>
  <c r="N73" i="3"/>
  <c r="O74" i="3"/>
  <c r="O47" i="2"/>
  <c r="N46" i="2"/>
  <c r="N18" i="2"/>
  <c r="O19" i="2"/>
  <c r="N73" i="2"/>
  <c r="O74" i="2"/>
  <c r="N72" i="1"/>
  <c r="O73" i="1"/>
  <c r="O48" i="1"/>
  <c r="N47" i="1"/>
  <c r="N19" i="1"/>
  <c r="O20" i="1"/>
  <c r="N64" i="19" l="1"/>
  <c r="O64" i="19" s="1"/>
  <c r="N36" i="19"/>
  <c r="O37" i="19"/>
  <c r="O9" i="19"/>
  <c r="N8" i="19"/>
  <c r="N22" i="13"/>
  <c r="O23" i="13"/>
  <c r="O44" i="13"/>
  <c r="N43" i="13"/>
  <c r="N72" i="13"/>
  <c r="O73" i="13"/>
  <c r="N71" i="12"/>
  <c r="O72" i="12"/>
  <c r="O46" i="12"/>
  <c r="N45" i="12"/>
  <c r="N18" i="12"/>
  <c r="O19" i="12"/>
  <c r="N72" i="11"/>
  <c r="O73" i="11"/>
  <c r="N18" i="11"/>
  <c r="O19" i="11"/>
  <c r="O45" i="11"/>
  <c r="N44" i="11"/>
  <c r="N17" i="8"/>
  <c r="O18" i="8"/>
  <c r="N72" i="8"/>
  <c r="O73" i="8"/>
  <c r="O46" i="8"/>
  <c r="N45" i="8"/>
  <c r="O42" i="6"/>
  <c r="P43" i="6"/>
  <c r="O72" i="5"/>
  <c r="N71" i="5"/>
  <c r="N18" i="5"/>
  <c r="O19" i="5"/>
  <c r="O45" i="5"/>
  <c r="N44" i="5"/>
  <c r="O45" i="4"/>
  <c r="N44" i="4"/>
  <c r="N71" i="4"/>
  <c r="O72" i="4"/>
  <c r="N18" i="4"/>
  <c r="O19" i="4"/>
  <c r="N72" i="3"/>
  <c r="O73" i="3"/>
  <c r="O45" i="3"/>
  <c r="N44" i="3"/>
  <c r="N18" i="3"/>
  <c r="O19" i="3"/>
  <c r="N72" i="2"/>
  <c r="O73" i="2"/>
  <c r="O46" i="2"/>
  <c r="N45" i="2"/>
  <c r="N17" i="2"/>
  <c r="O18" i="2"/>
  <c r="N71" i="1"/>
  <c r="O72" i="1"/>
  <c r="N46" i="1"/>
  <c r="O47" i="1"/>
  <c r="N18" i="1"/>
  <c r="O19" i="1"/>
  <c r="N63" i="19" l="1"/>
  <c r="O63" i="19" s="1"/>
  <c r="O36" i="19"/>
  <c r="N35" i="19"/>
  <c r="O35" i="19" s="1"/>
  <c r="O8" i="19"/>
  <c r="N7" i="19"/>
  <c r="O7" i="19" s="1"/>
  <c r="N71" i="13"/>
  <c r="O72" i="13"/>
  <c r="O43" i="13"/>
  <c r="N42" i="13"/>
  <c r="N21" i="13"/>
  <c r="O22" i="13"/>
  <c r="N70" i="12"/>
  <c r="O71" i="12"/>
  <c r="N17" i="12"/>
  <c r="O18" i="12"/>
  <c r="O45" i="12"/>
  <c r="N44" i="12"/>
  <c r="O44" i="11"/>
  <c r="N43" i="11"/>
  <c r="N17" i="11"/>
  <c r="O18" i="11"/>
  <c r="N71" i="11"/>
  <c r="O72" i="11"/>
  <c r="N16" i="8"/>
  <c r="O17" i="8"/>
  <c r="O45" i="8"/>
  <c r="N44" i="8"/>
  <c r="N71" i="8"/>
  <c r="O72" i="8"/>
  <c r="O41" i="6"/>
  <c r="P42" i="6"/>
  <c r="O44" i="5"/>
  <c r="N43" i="5"/>
  <c r="O71" i="5"/>
  <c r="N70" i="5"/>
  <c r="N17" i="5"/>
  <c r="O18" i="5"/>
  <c r="N17" i="4"/>
  <c r="O18" i="4"/>
  <c r="O44" i="4"/>
  <c r="N43" i="4"/>
  <c r="N70" i="4"/>
  <c r="O71" i="4"/>
  <c r="N71" i="3"/>
  <c r="O72" i="3"/>
  <c r="N17" i="3"/>
  <c r="O18" i="3"/>
  <c r="O44" i="3"/>
  <c r="N43" i="3"/>
  <c r="O45" i="2"/>
  <c r="N44" i="2"/>
  <c r="N16" i="2"/>
  <c r="O17" i="2"/>
  <c r="N71" i="2"/>
  <c r="O72" i="2"/>
  <c r="N70" i="1"/>
  <c r="O71" i="1"/>
  <c r="O46" i="1"/>
  <c r="N45" i="1"/>
  <c r="O18" i="1"/>
  <c r="N17" i="1"/>
  <c r="N20" i="13" l="1"/>
  <c r="O21" i="13"/>
  <c r="O42" i="13"/>
  <c r="N41" i="13"/>
  <c r="N70" i="13"/>
  <c r="O71" i="13"/>
  <c r="N69" i="12"/>
  <c r="O70" i="12"/>
  <c r="O44" i="12"/>
  <c r="N43" i="12"/>
  <c r="N16" i="12"/>
  <c r="O17" i="12"/>
  <c r="N70" i="11"/>
  <c r="O71" i="11"/>
  <c r="N16" i="11"/>
  <c r="O17" i="11"/>
  <c r="O43" i="11"/>
  <c r="N42" i="11"/>
  <c r="O44" i="8"/>
  <c r="N43" i="8"/>
  <c r="N70" i="8"/>
  <c r="O71" i="8"/>
  <c r="N15" i="8"/>
  <c r="O16" i="8"/>
  <c r="O40" i="6"/>
  <c r="P41" i="6"/>
  <c r="O70" i="5"/>
  <c r="N69" i="5"/>
  <c r="N16" i="5"/>
  <c r="O17" i="5"/>
  <c r="O43" i="5"/>
  <c r="N42" i="5"/>
  <c r="O43" i="4"/>
  <c r="N42" i="4"/>
  <c r="N69" i="4"/>
  <c r="O70" i="4"/>
  <c r="N16" i="4"/>
  <c r="O17" i="4"/>
  <c r="O43" i="3"/>
  <c r="N42" i="3"/>
  <c r="N16" i="3"/>
  <c r="O17" i="3"/>
  <c r="N70" i="3"/>
  <c r="O71" i="3"/>
  <c r="N70" i="2"/>
  <c r="O71" i="2"/>
  <c r="O44" i="2"/>
  <c r="N43" i="2"/>
  <c r="N15" i="2"/>
  <c r="O16" i="2"/>
  <c r="N69" i="1"/>
  <c r="O70" i="1"/>
  <c r="O45" i="1"/>
  <c r="N44" i="1"/>
  <c r="N16" i="1"/>
  <c r="O17" i="1"/>
  <c r="N69" i="13" l="1"/>
  <c r="O70" i="13"/>
  <c r="O41" i="13"/>
  <c r="N40" i="13"/>
  <c r="N19" i="13"/>
  <c r="O20" i="13"/>
  <c r="N68" i="12"/>
  <c r="O69" i="12"/>
  <c r="N15" i="12"/>
  <c r="O16" i="12"/>
  <c r="O43" i="12"/>
  <c r="N42" i="12"/>
  <c r="N69" i="11"/>
  <c r="O70" i="11"/>
  <c r="N15" i="11"/>
  <c r="O16" i="11"/>
  <c r="O42" i="11"/>
  <c r="N41" i="11"/>
  <c r="N14" i="8"/>
  <c r="O15" i="8"/>
  <c r="O43" i="8"/>
  <c r="N42" i="8"/>
  <c r="N69" i="8"/>
  <c r="O70" i="8"/>
  <c r="P40" i="6"/>
  <c r="O39" i="6"/>
  <c r="O42" i="5"/>
  <c r="N41" i="5"/>
  <c r="O69" i="5"/>
  <c r="N68" i="5"/>
  <c r="N15" i="5"/>
  <c r="O16" i="5"/>
  <c r="N15" i="4"/>
  <c r="O16" i="4"/>
  <c r="O42" i="4"/>
  <c r="N41" i="4"/>
  <c r="N68" i="4"/>
  <c r="O69" i="4"/>
  <c r="O42" i="3"/>
  <c r="N41" i="3"/>
  <c r="N15" i="3"/>
  <c r="O16" i="3"/>
  <c r="N69" i="3"/>
  <c r="O70" i="3"/>
  <c r="O43" i="2"/>
  <c r="N42" i="2"/>
  <c r="O15" i="2"/>
  <c r="N14" i="2"/>
  <c r="N69" i="2"/>
  <c r="O70" i="2"/>
  <c r="N68" i="1"/>
  <c r="O69" i="1"/>
  <c r="N43" i="1"/>
  <c r="O44" i="1"/>
  <c r="N15" i="1"/>
  <c r="O16" i="1"/>
  <c r="N18" i="13" l="1"/>
  <c r="O19" i="13"/>
  <c r="O40" i="13"/>
  <c r="N39" i="13"/>
  <c r="N68" i="13"/>
  <c r="O69" i="13"/>
  <c r="N67" i="12"/>
  <c r="O68" i="12"/>
  <c r="O42" i="12"/>
  <c r="N41" i="12"/>
  <c r="N14" i="12"/>
  <c r="O15" i="12"/>
  <c r="N68" i="11"/>
  <c r="O69" i="11"/>
  <c r="O41" i="11"/>
  <c r="N40" i="11"/>
  <c r="N14" i="11"/>
  <c r="O15" i="11"/>
  <c r="N68" i="8"/>
  <c r="O69" i="8"/>
  <c r="N13" i="8"/>
  <c r="O14" i="8"/>
  <c r="O42" i="8"/>
  <c r="N41" i="8"/>
  <c r="P39" i="6"/>
  <c r="O38" i="6"/>
  <c r="O68" i="5"/>
  <c r="N67" i="5"/>
  <c r="N14" i="5"/>
  <c r="O15" i="5"/>
  <c r="O41" i="5"/>
  <c r="N40" i="5"/>
  <c r="O41" i="4"/>
  <c r="N40" i="4"/>
  <c r="N67" i="4"/>
  <c r="O68" i="4"/>
  <c r="N14" i="4"/>
  <c r="O15" i="4"/>
  <c r="N68" i="3"/>
  <c r="O69" i="3"/>
  <c r="O41" i="3"/>
  <c r="N40" i="3"/>
  <c r="N14" i="3"/>
  <c r="O15" i="3"/>
  <c r="O14" i="2"/>
  <c r="N13" i="2"/>
  <c r="N68" i="2"/>
  <c r="O69" i="2"/>
  <c r="O42" i="2"/>
  <c r="N41" i="2"/>
  <c r="N67" i="1"/>
  <c r="O68" i="1"/>
  <c r="N42" i="1"/>
  <c r="O43" i="1"/>
  <c r="N14" i="1"/>
  <c r="O15" i="1"/>
  <c r="N67" i="13" l="1"/>
  <c r="O68" i="13"/>
  <c r="O39" i="13"/>
  <c r="N38" i="13"/>
  <c r="N17" i="13"/>
  <c r="O18" i="13"/>
  <c r="N66" i="12"/>
  <c r="O67" i="12"/>
  <c r="N13" i="12"/>
  <c r="O14" i="12"/>
  <c r="O41" i="12"/>
  <c r="N40" i="12"/>
  <c r="N67" i="11"/>
  <c r="O68" i="11"/>
  <c r="N13" i="11"/>
  <c r="O14" i="11"/>
  <c r="O40" i="11"/>
  <c r="N39" i="11"/>
  <c r="N67" i="8"/>
  <c r="O68" i="8"/>
  <c r="O41" i="8"/>
  <c r="N40" i="8"/>
  <c r="N12" i="8"/>
  <c r="O13" i="8"/>
  <c r="O37" i="6"/>
  <c r="P38" i="6"/>
  <c r="O40" i="5"/>
  <c r="N39" i="5"/>
  <c r="O67" i="5"/>
  <c r="N66" i="5"/>
  <c r="N13" i="5"/>
  <c r="O14" i="5"/>
  <c r="N13" i="4"/>
  <c r="O14" i="4"/>
  <c r="O40" i="4"/>
  <c r="N39" i="4"/>
  <c r="N66" i="4"/>
  <c r="O67" i="4"/>
  <c r="N67" i="3"/>
  <c r="O68" i="3"/>
  <c r="N13" i="3"/>
  <c r="O14" i="3"/>
  <c r="O40" i="3"/>
  <c r="N39" i="3"/>
  <c r="O41" i="2"/>
  <c r="N40" i="2"/>
  <c r="O13" i="2"/>
  <c r="N12" i="2"/>
  <c r="N67" i="2"/>
  <c r="O68" i="2"/>
  <c r="N66" i="1"/>
  <c r="O67" i="1"/>
  <c r="O42" i="1"/>
  <c r="N41" i="1"/>
  <c r="O14" i="1"/>
  <c r="N13" i="1"/>
  <c r="N16" i="13" l="1"/>
  <c r="O17" i="13"/>
  <c r="O38" i="13"/>
  <c r="N37" i="13"/>
  <c r="N66" i="13"/>
  <c r="O67" i="13"/>
  <c r="N65" i="12"/>
  <c r="O66" i="12"/>
  <c r="O40" i="12"/>
  <c r="N39" i="12"/>
  <c r="N12" i="12"/>
  <c r="O13" i="12"/>
  <c r="N66" i="11"/>
  <c r="O67" i="11"/>
  <c r="N12" i="11"/>
  <c r="O13" i="11"/>
  <c r="O39" i="11"/>
  <c r="N38" i="11"/>
  <c r="N11" i="8"/>
  <c r="O12" i="8"/>
  <c r="N66" i="8"/>
  <c r="O67" i="8"/>
  <c r="O40" i="8"/>
  <c r="N39" i="8"/>
  <c r="O36" i="6"/>
  <c r="P37" i="6"/>
  <c r="O66" i="5"/>
  <c r="N65" i="5"/>
  <c r="N12" i="5"/>
  <c r="O13" i="5"/>
  <c r="O39" i="5"/>
  <c r="N38" i="5"/>
  <c r="O39" i="4"/>
  <c r="N38" i="4"/>
  <c r="N65" i="4"/>
  <c r="O66" i="4"/>
  <c r="N12" i="4"/>
  <c r="O13" i="4"/>
  <c r="N12" i="3"/>
  <c r="O13" i="3"/>
  <c r="N66" i="3"/>
  <c r="O67" i="3"/>
  <c r="O39" i="3"/>
  <c r="N38" i="3"/>
  <c r="O12" i="2"/>
  <c r="N11" i="2"/>
  <c r="N66" i="2"/>
  <c r="O67" i="2"/>
  <c r="O40" i="2"/>
  <c r="N39" i="2"/>
  <c r="N65" i="1"/>
  <c r="O66" i="1"/>
  <c r="O41" i="1"/>
  <c r="N40" i="1"/>
  <c r="N12" i="1"/>
  <c r="O13" i="1"/>
  <c r="N65" i="13" l="1"/>
  <c r="O66" i="13"/>
  <c r="O37" i="13"/>
  <c r="N36" i="13"/>
  <c r="N15" i="13"/>
  <c r="O16" i="13"/>
  <c r="N64" i="12"/>
  <c r="O65" i="12"/>
  <c r="N11" i="12"/>
  <c r="O12" i="12"/>
  <c r="O39" i="12"/>
  <c r="N38" i="12"/>
  <c r="N65" i="11"/>
  <c r="O66" i="11"/>
  <c r="N11" i="11"/>
  <c r="O12" i="11"/>
  <c r="O38" i="11"/>
  <c r="N37" i="11"/>
  <c r="N10" i="8"/>
  <c r="O11" i="8"/>
  <c r="O39" i="8"/>
  <c r="N38" i="8"/>
  <c r="N65" i="8"/>
  <c r="O66" i="8"/>
  <c r="O35" i="6"/>
  <c r="P36" i="6"/>
  <c r="O38" i="5"/>
  <c r="N37" i="5"/>
  <c r="O65" i="5"/>
  <c r="N64" i="5"/>
  <c r="N11" i="5"/>
  <c r="O12" i="5"/>
  <c r="N64" i="4"/>
  <c r="O65" i="4"/>
  <c r="N11" i="4"/>
  <c r="O12" i="4"/>
  <c r="O38" i="4"/>
  <c r="N37" i="4"/>
  <c r="N11" i="3"/>
  <c r="O12" i="3"/>
  <c r="N65" i="3"/>
  <c r="O66" i="3"/>
  <c r="O38" i="3"/>
  <c r="N37" i="3"/>
  <c r="O39" i="2"/>
  <c r="N38" i="2"/>
  <c r="O11" i="2"/>
  <c r="N10" i="2"/>
  <c r="N65" i="2"/>
  <c r="O66" i="2"/>
  <c r="N64" i="1"/>
  <c r="O65" i="1"/>
  <c r="O40" i="1"/>
  <c r="N39" i="1"/>
  <c r="N11" i="1"/>
  <c r="O12" i="1"/>
  <c r="O36" i="13" l="1"/>
  <c r="N35" i="13"/>
  <c r="N14" i="13"/>
  <c r="O15" i="13"/>
  <c r="N64" i="13"/>
  <c r="O65" i="13"/>
  <c r="N63" i="12"/>
  <c r="O64" i="12"/>
  <c r="O38" i="12"/>
  <c r="N37" i="12"/>
  <c r="N10" i="12"/>
  <c r="O11" i="12"/>
  <c r="N64" i="11"/>
  <c r="O65" i="11"/>
  <c r="N10" i="11"/>
  <c r="O11" i="11"/>
  <c r="O37" i="11"/>
  <c r="N36" i="11"/>
  <c r="N9" i="8"/>
  <c r="O10" i="8"/>
  <c r="N64" i="8"/>
  <c r="O65" i="8"/>
  <c r="O38" i="8"/>
  <c r="N37" i="8"/>
  <c r="O34" i="6"/>
  <c r="P35" i="6"/>
  <c r="N10" i="5"/>
  <c r="O11" i="5"/>
  <c r="O37" i="5"/>
  <c r="N36" i="5"/>
  <c r="O64" i="5"/>
  <c r="N63" i="5"/>
  <c r="N63" i="4"/>
  <c r="O64" i="4"/>
  <c r="O37" i="4"/>
  <c r="N36" i="4"/>
  <c r="N10" i="4"/>
  <c r="O11" i="4"/>
  <c r="N64" i="3"/>
  <c r="O65" i="3"/>
  <c r="N10" i="3"/>
  <c r="O11" i="3"/>
  <c r="O37" i="3"/>
  <c r="N36" i="3"/>
  <c r="O10" i="2"/>
  <c r="N9" i="2"/>
  <c r="N64" i="2"/>
  <c r="O65" i="2"/>
  <c r="O38" i="2"/>
  <c r="N37" i="2"/>
  <c r="N63" i="1"/>
  <c r="O64" i="1"/>
  <c r="O39" i="1"/>
  <c r="N38" i="1"/>
  <c r="N10" i="1"/>
  <c r="O11" i="1"/>
  <c r="O35" i="13" l="1"/>
  <c r="N34" i="13"/>
  <c r="N63" i="13"/>
  <c r="O64" i="13"/>
  <c r="N13" i="13"/>
  <c r="O14" i="13"/>
  <c r="N9" i="12"/>
  <c r="O10" i="12"/>
  <c r="N62" i="12"/>
  <c r="O63" i="12"/>
  <c r="O37" i="12"/>
  <c r="N36" i="12"/>
  <c r="O36" i="11"/>
  <c r="N35" i="11"/>
  <c r="N9" i="11"/>
  <c r="O10" i="11"/>
  <c r="N63" i="11"/>
  <c r="O64" i="11"/>
  <c r="N8" i="8"/>
  <c r="O9" i="8"/>
  <c r="N63" i="8"/>
  <c r="O64" i="8"/>
  <c r="O37" i="8"/>
  <c r="N36" i="8"/>
  <c r="O33" i="6"/>
  <c r="P34" i="6"/>
  <c r="O63" i="5"/>
  <c r="N62" i="5"/>
  <c r="N9" i="5"/>
  <c r="O10" i="5"/>
  <c r="O36" i="5"/>
  <c r="N35" i="5"/>
  <c r="O36" i="4"/>
  <c r="N35" i="4"/>
  <c r="N9" i="4"/>
  <c r="O10" i="4"/>
  <c r="N62" i="4"/>
  <c r="O63" i="4"/>
  <c r="O36" i="3"/>
  <c r="N35" i="3"/>
  <c r="N9" i="3"/>
  <c r="O10" i="3"/>
  <c r="N63" i="3"/>
  <c r="O64" i="3"/>
  <c r="O37" i="2"/>
  <c r="N36" i="2"/>
  <c r="O9" i="2"/>
  <c r="N8" i="2"/>
  <c r="N63" i="2"/>
  <c r="O64" i="2"/>
  <c r="N62" i="1"/>
  <c r="O63" i="1"/>
  <c r="O38" i="1"/>
  <c r="N37" i="1"/>
  <c r="O10" i="1"/>
  <c r="N9" i="1"/>
  <c r="N12" i="13" l="1"/>
  <c r="O13" i="13"/>
  <c r="N62" i="13"/>
  <c r="O63" i="13"/>
  <c r="O34" i="13"/>
  <c r="N33" i="13"/>
  <c r="O33" i="13" s="1"/>
  <c r="N8" i="12"/>
  <c r="O9" i="12"/>
  <c r="O36" i="12"/>
  <c r="N35" i="12"/>
  <c r="N61" i="12"/>
  <c r="O62" i="12"/>
  <c r="N62" i="11"/>
  <c r="O63" i="11"/>
  <c r="O35" i="11"/>
  <c r="N34" i="11"/>
  <c r="N8" i="11"/>
  <c r="O9" i="11"/>
  <c r="N7" i="8"/>
  <c r="O8" i="8"/>
  <c r="O36" i="8"/>
  <c r="N35" i="8"/>
  <c r="N62" i="8"/>
  <c r="O63" i="8"/>
  <c r="O32" i="6"/>
  <c r="P33" i="6"/>
  <c r="O35" i="5"/>
  <c r="N34" i="5"/>
  <c r="O62" i="5"/>
  <c r="N61" i="5"/>
  <c r="N8" i="5"/>
  <c r="O9" i="5"/>
  <c r="N61" i="4"/>
  <c r="O62" i="4"/>
  <c r="O35" i="4"/>
  <c r="N34" i="4"/>
  <c r="N8" i="4"/>
  <c r="O9" i="4"/>
  <c r="N62" i="3"/>
  <c r="O63" i="3"/>
  <c r="O35" i="3"/>
  <c r="N34" i="3"/>
  <c r="N8" i="3"/>
  <c r="O9" i="3"/>
  <c r="O8" i="2"/>
  <c r="N7" i="2"/>
  <c r="N62" i="2"/>
  <c r="O63" i="2"/>
  <c r="O36" i="2"/>
  <c r="N35" i="2"/>
  <c r="N61" i="1"/>
  <c r="O62" i="1"/>
  <c r="O37" i="1"/>
  <c r="N36" i="1"/>
  <c r="N8" i="1"/>
  <c r="O9" i="1"/>
  <c r="N61" i="13" l="1"/>
  <c r="O61" i="13" s="1"/>
  <c r="O62" i="13"/>
  <c r="N11" i="13"/>
  <c r="O12" i="13"/>
  <c r="N7" i="12"/>
  <c r="O8" i="12"/>
  <c r="N60" i="12"/>
  <c r="O61" i="12"/>
  <c r="O35" i="12"/>
  <c r="N34" i="12"/>
  <c r="N7" i="11"/>
  <c r="O8" i="11"/>
  <c r="N61" i="11"/>
  <c r="O62" i="11"/>
  <c r="O34" i="11"/>
  <c r="N33" i="11"/>
  <c r="O35" i="8"/>
  <c r="N34" i="8"/>
  <c r="N61" i="8"/>
  <c r="O62" i="8"/>
  <c r="N6" i="8"/>
  <c r="O7" i="8"/>
  <c r="O31" i="6"/>
  <c r="O30" i="6" s="1"/>
  <c r="P30" i="6" s="1"/>
  <c r="P32" i="6"/>
  <c r="O34" i="5"/>
  <c r="N33" i="5"/>
  <c r="N7" i="5"/>
  <c r="O8" i="5"/>
  <c r="O61" i="5"/>
  <c r="N60" i="5"/>
  <c r="O34" i="4"/>
  <c r="N33" i="4"/>
  <c r="N7" i="4"/>
  <c r="O8" i="4"/>
  <c r="N60" i="4"/>
  <c r="O61" i="4"/>
  <c r="N7" i="3"/>
  <c r="O8" i="3"/>
  <c r="N61" i="3"/>
  <c r="O62" i="3"/>
  <c r="O34" i="3"/>
  <c r="N33" i="3"/>
  <c r="O35" i="2"/>
  <c r="N34" i="2"/>
  <c r="O7" i="2"/>
  <c r="N6" i="2"/>
  <c r="N61" i="2"/>
  <c r="O62" i="2"/>
  <c r="N60" i="1"/>
  <c r="O61" i="1"/>
  <c r="N35" i="1"/>
  <c r="O36" i="1"/>
  <c r="N7" i="1"/>
  <c r="O8" i="1"/>
  <c r="N10" i="13" l="1"/>
  <c r="O11" i="13"/>
  <c r="N6" i="12"/>
  <c r="O7" i="12"/>
  <c r="O34" i="12"/>
  <c r="N33" i="12"/>
  <c r="N59" i="12"/>
  <c r="O59" i="12" s="1"/>
  <c r="O60" i="12"/>
  <c r="N6" i="11"/>
  <c r="O7" i="11"/>
  <c r="O33" i="11"/>
  <c r="N32" i="11"/>
  <c r="O32" i="11" s="1"/>
  <c r="N60" i="11"/>
  <c r="O61" i="11"/>
  <c r="O34" i="8"/>
  <c r="N33" i="8"/>
  <c r="N60" i="8"/>
  <c r="O61" i="8"/>
  <c r="N5" i="8"/>
  <c r="O5" i="8" s="1"/>
  <c r="O6" i="8"/>
  <c r="P31" i="6"/>
  <c r="O33" i="5"/>
  <c r="N32" i="5"/>
  <c r="O32" i="5" s="1"/>
  <c r="N6" i="5"/>
  <c r="O7" i="5"/>
  <c r="O60" i="5"/>
  <c r="N59" i="5"/>
  <c r="O59" i="5" s="1"/>
  <c r="N59" i="4"/>
  <c r="O59" i="4" s="1"/>
  <c r="O60" i="4"/>
  <c r="O33" i="4"/>
  <c r="N32" i="4"/>
  <c r="O32" i="4" s="1"/>
  <c r="N6" i="4"/>
  <c r="O7" i="4"/>
  <c r="N60" i="3"/>
  <c r="O61" i="3"/>
  <c r="N6" i="3"/>
  <c r="O7" i="3"/>
  <c r="O33" i="3"/>
  <c r="N32" i="3"/>
  <c r="O32" i="3" s="1"/>
  <c r="O6" i="2"/>
  <c r="N5" i="2"/>
  <c r="O5" i="2" s="1"/>
  <c r="N60" i="2"/>
  <c r="O61" i="2"/>
  <c r="O34" i="2"/>
  <c r="N33" i="2"/>
  <c r="N59" i="1"/>
  <c r="O59" i="1" s="1"/>
  <c r="O60" i="1"/>
  <c r="N34" i="1"/>
  <c r="O35" i="1"/>
  <c r="O7" i="1"/>
  <c r="N6" i="1"/>
  <c r="N9" i="13" l="1"/>
  <c r="O10" i="13"/>
  <c r="N5" i="12"/>
  <c r="O5" i="12" s="1"/>
  <c r="O6" i="12"/>
  <c r="O33" i="12"/>
  <c r="N32" i="12"/>
  <c r="O32" i="12" s="1"/>
  <c r="N59" i="11"/>
  <c r="O59" i="11" s="1"/>
  <c r="O60" i="11"/>
  <c r="N5" i="11"/>
  <c r="O5" i="11" s="1"/>
  <c r="O6" i="11"/>
  <c r="O33" i="8"/>
  <c r="N32" i="8"/>
  <c r="O32" i="8" s="1"/>
  <c r="N59" i="8"/>
  <c r="O59" i="8" s="1"/>
  <c r="O60" i="8"/>
  <c r="N5" i="5"/>
  <c r="O5" i="5" s="1"/>
  <c r="O6" i="5"/>
  <c r="N5" i="4"/>
  <c r="O5" i="4" s="1"/>
  <c r="O6" i="4"/>
  <c r="N59" i="3"/>
  <c r="O59" i="3" s="1"/>
  <c r="O60" i="3"/>
  <c r="N5" i="3"/>
  <c r="O5" i="3" s="1"/>
  <c r="O6" i="3"/>
  <c r="O33" i="2"/>
  <c r="N32" i="2"/>
  <c r="O32" i="2" s="1"/>
  <c r="N59" i="2"/>
  <c r="O59" i="2" s="1"/>
  <c r="O60" i="2"/>
  <c r="N33" i="1"/>
  <c r="N32" i="1" s="1"/>
  <c r="O32" i="1" s="1"/>
  <c r="O34" i="1"/>
  <c r="O6" i="1"/>
  <c r="N5" i="1"/>
  <c r="O5" i="1" s="1"/>
  <c r="N8" i="13" l="1"/>
  <c r="O9" i="13"/>
  <c r="O33" i="1"/>
  <c r="N7" i="13" l="1"/>
  <c r="O8" i="13"/>
  <c r="N6" i="13" l="1"/>
  <c r="O7" i="13"/>
  <c r="N5" i="13" l="1"/>
  <c r="O5" i="13" s="1"/>
  <c r="O6" i="13"/>
</calcChain>
</file>

<file path=xl/sharedStrings.xml><?xml version="1.0" encoding="utf-8"?>
<sst xmlns="http://schemas.openxmlformats.org/spreadsheetml/2006/main" count="2261" uniqueCount="349">
  <si>
    <t>x</t>
  </si>
  <si>
    <t>n</t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</si>
  <si>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</si>
  <si>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</si>
  <si>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M</t>
    </r>
    <r>
      <rPr>
        <b/>
        <i/>
        <vertAlign val="subscript"/>
        <sz val="12"/>
        <rFont val="Arial"/>
        <family val="2"/>
      </rPr>
      <t>x</t>
    </r>
  </si>
  <si>
    <t>a</t>
  </si>
  <si>
    <r>
      <t>n</t>
    </r>
    <r>
      <rPr>
        <b/>
        <i/>
        <sz val="12"/>
        <rFont val="Arial"/>
        <family val="2"/>
      </rPr>
      <t>q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</si>
  <si>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p</t>
    </r>
    <r>
      <rPr>
        <b/>
        <i/>
        <vertAlign val="subscript"/>
        <sz val="12"/>
        <rFont val="Arial"/>
        <family val="2"/>
      </rPr>
      <t>x</t>
    </r>
  </si>
  <si>
    <r>
      <t>l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</si>
  <si>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d</t>
    </r>
    <r>
      <rPr>
        <b/>
        <i/>
        <vertAlign val="subscript"/>
        <sz val="12"/>
        <rFont val="Arial"/>
        <family val="2"/>
      </rPr>
      <t>x</t>
    </r>
  </si>
  <si>
    <r>
      <t>n</t>
    </r>
    <r>
      <rPr>
        <b/>
        <i/>
        <sz val="12"/>
        <rFont val="Arial"/>
        <family val="2"/>
      </rPr>
      <t>L</t>
    </r>
    <r>
      <rPr>
        <b/>
        <i/>
        <vertAlign val="subscript"/>
        <sz val="12"/>
        <rFont val="Arial"/>
        <family val="2"/>
      </rPr>
      <t>x</t>
    </r>
  </si>
  <si>
    <r>
      <t>T</t>
    </r>
    <r>
      <rPr>
        <b/>
        <i/>
        <vertAlign val="subscript"/>
        <sz val="12"/>
        <rFont val="Arial"/>
        <family val="2"/>
      </rPr>
      <t>x</t>
    </r>
  </si>
  <si>
    <r>
      <t>e</t>
    </r>
    <r>
      <rPr>
        <b/>
        <i/>
        <vertAlign val="subscript"/>
        <sz val="12"/>
        <rFont val="Arial"/>
        <family val="2"/>
      </rPr>
      <t>x</t>
    </r>
  </si>
  <si>
    <t>100+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</si>
  <si>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</si>
  <si>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</si>
  <si>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</si>
  <si>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</si>
  <si>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</si>
  <si>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</si>
  <si>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</si>
  <si>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</si>
  <si>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</si>
  <si>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</si>
  <si>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</si>
  <si>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</si>
  <si>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</si>
  <si>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</si>
  <si>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</si>
  <si>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</si>
  <si>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</si>
  <si>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</si>
  <si>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</si>
  <si>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</si>
  <si>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</si>
  <si>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AgeGroup</t>
  </si>
  <si>
    <t>อายุคาดเฉลี่ย</t>
  </si>
  <si>
    <t>Life Expectancy อายุคาดเฉลี่ย</t>
  </si>
  <si>
    <t>คือจำนวนปีโดยเฉลี่ยซึ่งคำนวณได้จากตารางชีพ ที่ประมาณว่าบุคคลหนึ่งจะมีชีวิตอยู่ต่อไป </t>
  </si>
  <si>
    <t>ถ้าอัตราตายรายอายุอย่างที่เป็นอยู่ในปีที่นำมาใช้สร้างตารางชีพไม่เปลี่ยนแปลง </t>
  </si>
  <si>
    <t>อายุคาดเฉลี่ยสามารถคำนวณได้สำหรับอายุต่างๆ เช่น </t>
  </si>
  <si>
    <t>อายุคาดเฉลี่ยเมื่อแรกเกิด </t>
  </si>
  <si>
    <t>อายุคาดเฉลี่ยเมื่ออายุ 20 ปี </t>
  </si>
  <si>
    <t>อายุคาดเฉลี่ยเมื่ออายุ 60 ปี</t>
  </si>
  <si>
    <t>โดยใช้อัตราตายรายอายุ เช่น อายุ 0-4, 5-9, 10-14, 15-19 ... เป็นฐานในการคำนวณ </t>
  </si>
  <si>
    <t>ดัชนีสำคัญที่แสดงในตารางชีพได้แก่ อายุคาดเฉลี่ย อัตรารอดชีพ จำนวนปีคน</t>
  </si>
  <si>
    <t>ตารางชีพสร้างขึ้นได้จากจำนวนแจ้งเกิดและแจ้งการตายจากการขึ้นทะเบียน (registrations) </t>
  </si>
  <si>
    <t>และการคาดประมาณจำนวนประชากร </t>
  </si>
  <si>
    <t>Life tables are constructed from registrations of births and deaths and population estimates.</t>
  </si>
  <si>
    <t>This Excel workbook contains examples of life tables which were constructed </t>
  </si>
  <si>
    <t>during a research process undertaken by ONS to compare methodologies to allow the calculation of life expectancy at birth.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</si>
  <si>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</si>
  <si>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</si>
  <si>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</si>
  <si>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</si>
  <si>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</si>
  <si>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</si>
  <si>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</si>
  <si>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</si>
  <si>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</si>
  <si>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</si>
  <si>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</si>
  <si>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</si>
  <si>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</si>
  <si>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</si>
  <si>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</si>
  <si>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M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</si>
  <si>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q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</si>
  <si>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x</t>
    </r>
  </si>
  <si>
    <r>
      <t>l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</si>
  <si>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d</t>
    </r>
    <r>
      <rPr>
        <b/>
        <i/>
        <vertAlign val="subscript"/>
        <sz val="10"/>
        <rFont val="Arial"/>
        <family val="2"/>
      </rPr>
      <t>x</t>
    </r>
  </si>
  <si>
    <r>
      <t>n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x</t>
    </r>
  </si>
  <si>
    <r>
      <t>T</t>
    </r>
    <r>
      <rPr>
        <b/>
        <i/>
        <vertAlign val="subscript"/>
        <sz val="10"/>
        <rFont val="Arial"/>
        <family val="2"/>
      </rPr>
      <t>x</t>
    </r>
  </si>
  <si>
    <r>
      <t>e</t>
    </r>
    <r>
      <rPr>
        <b/>
        <i/>
        <vertAlign val="subscript"/>
        <sz val="10"/>
        <rFont val="Arial"/>
        <family val="2"/>
      </rPr>
      <t>x</t>
    </r>
  </si>
  <si>
    <t>&lt;1</t>
  </si>
  <si>
    <t>การกำหนดสูตรในตาราง Excel ตั้งแต่ Column A ถึง N</t>
  </si>
  <si>
    <t>Column A= Age Group</t>
  </si>
  <si>
    <t>Column B = x = อายุปีที่เริ่มต้น เช่น 0,1,5,10,15,20,25 ...</t>
  </si>
  <si>
    <t>Column C = n ช่วงอายุ เช่น 1ปี 4ปี และ 5 ปี</t>
  </si>
  <si>
    <t>Column D = nPx= Actual Population</t>
  </si>
  <si>
    <t>Column E = nDx= Actual Death</t>
  </si>
  <si>
    <t>Column F = nMx= nDx/nPx</t>
  </si>
  <si>
    <t>Column G = 0.1, 0.4 และ 0.5</t>
  </si>
  <si>
    <t>Column H = nQx</t>
  </si>
  <si>
    <t>H4=(C4*F4)/(1+C4*(1-G4)*F4) </t>
  </si>
  <si>
    <t>C4=Year=1 </t>
  </si>
  <si>
    <t>F4=death/population </t>
  </si>
  <si>
    <t>G4=0.1</t>
  </si>
  <si>
    <t>H5=(C5*F5)/(1+C5*(1-G5)*F5) </t>
  </si>
  <si>
    <t>C5=Year=4 </t>
  </si>
  <si>
    <t>F5=death/population </t>
  </si>
  <si>
    <t>G5=0.4</t>
  </si>
  <si>
    <t>H6=(C6*F6)/(1+C6*(1-G6)*F6) </t>
  </si>
  <si>
    <t>C6=Year=5 </t>
  </si>
  <si>
    <t>F6=death/population </t>
  </si>
  <si>
    <t>G6=0.5</t>
  </si>
  <si>
    <t>Column I= nPx= 1-nQx </t>
  </si>
  <si>
    <t>I4=1-H4 </t>
  </si>
  <si>
    <t>I5=1-H5 </t>
  </si>
  <si>
    <t>I6=1-H6</t>
  </si>
  <si>
    <t>Column J = lx </t>
  </si>
  <si>
    <t>J4=100,000 </t>
  </si>
  <si>
    <t>J5=J4-(J4*H4) </t>
  </si>
  <si>
    <t>J6=J5-(J5*H5) </t>
  </si>
  <si>
    <t>J7=J6-(J6*H6)</t>
  </si>
  <si>
    <t>Column K = nDx </t>
  </si>
  <si>
    <t>K4=J4-(J4*H4) </t>
  </si>
  <si>
    <t>K5=J5-(J5*H5) </t>
  </si>
  <si>
    <t>K6=J6-(J6*H6)</t>
  </si>
  <si>
    <t>Column L= nLx </t>
  </si>
  <si>
    <t>L4=0.1*C4*K4+(J5*C4) </t>
  </si>
  <si>
    <t>L5=0.1*C5*K5+(J6*C5) </t>
  </si>
  <si>
    <t>L6=0.1*C6*K6+(J7*C6)</t>
  </si>
  <si>
    <t>Column M = Tx </t>
  </si>
  <si>
    <t>M4=M5+L4 </t>
  </si>
  <si>
    <t>M5=M6+L5 </t>
  </si>
  <si>
    <t>M6=M7+L6</t>
  </si>
  <si>
    <t>Column N = eX </t>
  </si>
  <si>
    <t>N4=M4/J4 </t>
  </si>
  <si>
    <t>N5=M5/J5 </t>
  </si>
  <si>
    <t>N6=M6/J6</t>
  </si>
  <si>
    <t>ที่มา : http://www.health.nu.ac.th/vital/life_ex.htm</t>
  </si>
  <si>
    <t>คือตารางสถิติซึ่งแสดงโอกาสที่จะตายและมีชีวิตอยู่ของประชากรกลุ่มหนึ่ง </t>
  </si>
  <si>
    <t>Create by  Mullika Songkraw</t>
  </si>
  <si>
    <t>Life Table for Males,  Suphanburi Province : 2010 (2553)</t>
  </si>
  <si>
    <t>Life Table for Females, Suphanburi Province : 2010 (2553)</t>
  </si>
  <si>
    <t>Life Table for  Total Popputions, Suphanburi Province : 2010 (2553)</t>
  </si>
  <si>
    <t>F</t>
  </si>
  <si>
    <t>Life Table for Males,  Suphanburi Province : 2009 (2552)</t>
  </si>
  <si>
    <t>Life Table for  Total Popputions, Suphanburi Province : 2009 (2552)</t>
  </si>
  <si>
    <t>Life Table for Females, Suphanburi Province : 2009 (2552)</t>
  </si>
  <si>
    <t>Life Table for Males,  Suphanburi Province : 2008 (2551)</t>
  </si>
  <si>
    <t>Life Table for Males,  Suphanburi Province : 2007 (2550)</t>
  </si>
  <si>
    <t>Life Table for Males,  Suphanburi Province : 2006 (2549)</t>
  </si>
  <si>
    <t>Life Table for Females, Suphanburi Province :  2006 (2549)</t>
  </si>
  <si>
    <t>Life Table for  Total Popputions, Suphanburi Province :  2006 (2549)</t>
  </si>
  <si>
    <t>Life Table for Females, Suphanburi Province : 2007 (2550)</t>
  </si>
  <si>
    <t>Life Table for  Total Popputions, Suphanburi Province : 2007 (2550)</t>
  </si>
  <si>
    <t>Life Table for Females, Suphanburi Province : 2008 (2551)</t>
  </si>
  <si>
    <t>Life Table for  Total Popputions, Suphanburi Province : 2008 (2551)</t>
  </si>
  <si>
    <t>ชาย</t>
  </si>
  <si>
    <t>หญิง</t>
  </si>
  <si>
    <t>ชายและหญิง</t>
  </si>
  <si>
    <t xml:space="preserve">อายุคาดเฉลี่ยเมื่อแรกเกิด  </t>
  </si>
  <si>
    <t>ปี พ.ศ.</t>
  </si>
  <si>
    <t>Life Table for  Total Popputions, Suphanburi Province :  2000 (2543)</t>
  </si>
  <si>
    <t>Life Table for Females, Suphanburi Province :  2000 (2543)</t>
  </si>
  <si>
    <t>Life Table for Males,  Suphanburi Province : 2000 (2543)</t>
  </si>
  <si>
    <t xml:space="preserve">ตารางแสดงอายุคาดเฉลี่ยเมื่อแรกเกิด  และอายุคาดเฉลี่ยเมื่ออายุ 60 ปี  </t>
  </si>
  <si>
    <t>Life Tables (ตารางชีพ)</t>
  </si>
  <si>
    <t xml:space="preserve">nPx = Actual Population   &gt; จำนวนประชากรกลางปี ณ ปีที่คำนวณ จำแนกตามกลุ่มอายุ นำมาใส่ในตารางคำนวณ (คอลัมน์ D) </t>
  </si>
  <si>
    <t>nDx = Actual Death &gt; จำนวนประชากรที่เสียชีวิตในปีที่คำนวณจำแนกตามกลุ่มอายุ นำมาใส่ในตารางคำนวณ (คอลัมน์ E)</t>
  </si>
  <si>
    <t>nMx = Death/Population </t>
  </si>
  <si>
    <t>ex = Life Expectancy &gt; คืออายุคาดเฉลี่ยที่ต้องการ(คอลัมน์ N)  เมื่อใส่ข้อมูลลงในคอลัมน์ D และ E  คอลัมน์อื่นๆไม่ต้องใส่ค่าอะไร จะคำนวณให้เองเนื่องจากใส่สูตรคำนวณไว้แล้ว</t>
  </si>
  <si>
    <t>Life Tables (ตารางชีพ)  : เพื่อคำนวณอายุคาดเฉลี่ย (ใส่สูตรคำนวณไว้แล้ว)</t>
  </si>
  <si>
    <t>คือ จำนวนประชากรกลางปีในแต่ละกลุ่มอายุในปีนั้นๆ</t>
  </si>
  <si>
    <t>คือ จำนวนตายของประชากรในแต่ละกลุ่มอายุในปีนั้นๆ</t>
  </si>
  <si>
    <t>คือ อัตราการตายในแต่ละช่วงอายุ x ถึง x+n ปีในปีนั้นๆ</t>
  </si>
  <si>
    <t>คือ ความน่าจะเป็น (probability) ของการตายในแต่ละช่วงอายุ x ถึง x+n ปีในปีนั้นๆ</t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</si>
  <si>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</si>
  <si>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</si>
  <si>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M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</si>
  <si>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q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</si>
  <si>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p</t>
    </r>
    <r>
      <rPr>
        <b/>
        <i/>
        <vertAlign val="subscript"/>
        <sz val="11"/>
        <rFont val="Arial"/>
        <family val="2"/>
      </rPr>
      <t>x</t>
    </r>
  </si>
  <si>
    <r>
      <t>l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</si>
  <si>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d</t>
    </r>
    <r>
      <rPr>
        <b/>
        <i/>
        <vertAlign val="subscript"/>
        <sz val="11"/>
        <rFont val="Arial"/>
        <family val="2"/>
      </rPr>
      <t>x</t>
    </r>
  </si>
  <si>
    <r>
      <t>n</t>
    </r>
    <r>
      <rPr>
        <b/>
        <i/>
        <sz val="11"/>
        <rFont val="Arial"/>
        <family val="2"/>
      </rPr>
      <t>L</t>
    </r>
    <r>
      <rPr>
        <b/>
        <i/>
        <vertAlign val="subscript"/>
        <sz val="11"/>
        <rFont val="Arial"/>
        <family val="2"/>
      </rPr>
      <t>x</t>
    </r>
  </si>
  <si>
    <r>
      <t>T</t>
    </r>
    <r>
      <rPr>
        <b/>
        <i/>
        <vertAlign val="subscript"/>
        <sz val="11"/>
        <rFont val="Arial"/>
        <family val="2"/>
      </rPr>
      <t>x</t>
    </r>
  </si>
  <si>
    <r>
      <t>e</t>
    </r>
    <r>
      <rPr>
        <b/>
        <i/>
        <vertAlign val="subscript"/>
        <sz val="11"/>
        <rFont val="Arial"/>
        <family val="2"/>
      </rPr>
      <t>x</t>
    </r>
  </si>
  <si>
    <t xml:space="preserve">คือสัดส่วนของช่วงเวลาที่มีชีวิตอยู่โดยผู้ที่ตายในแต่ละกลุ่มอายุ </t>
  </si>
  <si>
    <t>ความน่าจะเป็นของการตาย</t>
  </si>
  <si>
    <t>จำนวนประชากรรายอายุ</t>
  </si>
  <si>
    <t xml:space="preserve">อัตราตายรายอายุ </t>
  </si>
  <si>
    <t>จำนวนตายรายอายุ</t>
  </si>
  <si>
    <t>จำนวนตายในแต่ละอายุ</t>
  </si>
  <si>
    <t>จำนวนคนที่มีชีวิตอยู่เมื่อเริ่มต้นอายุนั้น ๆ</t>
  </si>
  <si>
    <t xml:space="preserve">จำนวนปี-คนที่มีชีวิตอยู่ในช่วงอายุนั้น ๆ </t>
  </si>
  <si>
    <t>จำนวนปี-คนที่มีชีวิตอยู่ตั้งแต่อายุนั้นจนกระทั่งตาย</t>
  </si>
  <si>
    <t>คือสัดส่วนของช่วงเวลาที่มีชีวิตอยู่โดยผู้ที่ตายในแต่ละกลุ่มอายุ</t>
  </si>
  <si>
    <t>ความน่าจะเป็นของการมีชีวิต</t>
  </si>
  <si>
    <t>คือ ความน่าจะเป็น (probability) ความน่าจะเป็นของการมีชีวิตในแต่ละช่วงอายุ x ถึง x+n ปีในปีนั้นๆ</t>
  </si>
  <si>
    <t>คือ จำนวนคนตายในแต่ละช่วงอายุ x ถึง x+n ปีในปีนั้นๆ</t>
  </si>
  <si>
    <t>คือ จำนวนปีคน (Person-year) ที่มีชีวิตอยู่ระหว่างอายุ x ถึง x+n ปี  “ปีคน” คือ ระยะเวลา(ปี)ที่คนมีชีวิตอยู่</t>
  </si>
  <si>
    <t>คือ จำนวนปีคนทั้งหมดที่จะมีชีวิตอยู่ต่อไปหลังจากอายุ x ปี</t>
  </si>
  <si>
    <t>คือ อายุขัยเฉลี่ย เมื่ออายุ x ปี (Life expectancy at age x) หรือ จำนวนปีเฉลี่ย ที่คนจะมีชีวิตอยู่ต่อไปหลังจากอายุ x ปี</t>
  </si>
  <si>
    <t>โดย กลุ่มอายุ 5 ปี   a = 0.5</t>
  </si>
  <si>
    <t xml:space="preserve">       อายุ &lt; 1 ปี      a = 0.1 –0.3</t>
  </si>
  <si>
    <t xml:space="preserve">       อายุ 1 – 4 ปี    a = 0.4</t>
  </si>
  <si>
    <t>คือ จำนวนคนที่มีชีวิตอยู่เมื่ออายุ x ปี ตารางชีพจะเริ่มต้นจากคนที่เกิดมาพร้อมกัน 100,000 คน หรือที่เรียกว่า “ราดิกซ์”</t>
  </si>
  <si>
    <t>Life Table for Males,  Suphanburi Province : 2011 (2554)</t>
  </si>
  <si>
    <t>Life Table for Females, Suphanburi Province : 2011 (2554)</t>
  </si>
  <si>
    <t>Life Table for  Total Popputions, Suphanburi Province :  2011 (2554)</t>
  </si>
  <si>
    <t>Life Table for Males,  Suphanburi Province : 2012 (2555)</t>
  </si>
  <si>
    <t>Life Table for Females, Suphanburi Province : 2012 (2555)</t>
  </si>
  <si>
    <t>Life Table for  Total Popputions, Suphanburi Province :  2012 (2555)</t>
  </si>
  <si>
    <t>ายุ</t>
  </si>
  <si>
    <t>รวม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</si>
  <si>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</si>
  <si>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</si>
  <si>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</si>
  <si>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</si>
  <si>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</si>
  <si>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</si>
  <si>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</si>
  <si>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</si>
  <si>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</si>
  <si>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</si>
  <si>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</si>
  <si>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</si>
  <si>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</si>
  <si>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</si>
  <si>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</si>
  <si>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</si>
  <si>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</si>
  <si>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</si>
  <si>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</si>
  <si>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</si>
  <si>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</si>
  <si>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</si>
  <si>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</si>
  <si>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</si>
  <si>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</si>
  <si>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</si>
  <si>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</si>
  <si>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</si>
  <si>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</si>
  <si>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</si>
  <si>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</si>
  <si>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</si>
  <si>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</si>
  <si>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</si>
  <si>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</si>
  <si>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</si>
  <si>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</si>
  <si>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</si>
  <si>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</si>
  <si>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</si>
  <si>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</si>
  <si>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</si>
  <si>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</si>
  <si>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</si>
  <si>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</si>
  <si>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</si>
  <si>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</si>
  <si>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</si>
  <si>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</si>
  <si>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</si>
  <si>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</si>
  <si>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</si>
  <si>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</si>
  <si>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</si>
  <si>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</si>
  <si>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</si>
  <si>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</si>
  <si>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</si>
  <si>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</si>
  <si>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</si>
  <si>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</si>
  <si>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</si>
  <si>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</si>
  <si>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</si>
  <si>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</si>
  <si>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</si>
  <si>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</si>
  <si>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</si>
  <si>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</si>
  <si>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</si>
  <si>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</si>
  <si>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</si>
  <si>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</si>
  <si>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</si>
  <si>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</si>
  <si>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</si>
  <si>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</si>
  <si>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</si>
  <si>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</si>
  <si>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</si>
  <si>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</si>
  <si>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</si>
  <si>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</si>
  <si>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</si>
  <si>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</si>
  <si>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</si>
  <si>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</si>
  <si>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</si>
  <si>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</si>
  <si>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</si>
  <si>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</si>
  <si>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</si>
  <si>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</si>
  <si>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</si>
  <si>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</si>
  <si>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</si>
  <si>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</si>
  <si>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</si>
  <si>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</si>
  <si>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</si>
  <si>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</si>
  <si>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</si>
  <si>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</si>
  <si>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Update by  Pratheep dokmontha</t>
  </si>
  <si>
    <t>ที่มา  กลุ่มงานพัฒนายุทธศาสตร์สาธารณสุข  สสจ.สุพรรณบุรี</t>
  </si>
  <si>
    <t>Life table for total population , Suphanburi Province : 2013 (2556)</t>
  </si>
  <si>
    <t>Life table for male , Suphanburi Province : 2013 (2556)</t>
  </si>
  <si>
    <t>Life table for Female , Suphanburi Province : 2013 (2556)</t>
  </si>
  <si>
    <t>Life table for total population , Suphanburi Province : 2014 (2557)</t>
  </si>
  <si>
    <t>Life table for male , Suphanburi Province : 2014 (2557)</t>
  </si>
  <si>
    <t>Life table for Female , Suphanburi Province : 2014 (2557)</t>
  </si>
  <si>
    <t>Life table for total population , Suphanburi Province : 2015 (2558)</t>
  </si>
  <si>
    <t>Life table for male , Suphanburi Province : 2015 (2558)</t>
  </si>
  <si>
    <t>Life table for Female , Suphanburi Province : 2015 (2558)</t>
  </si>
  <si>
    <t>Life table for total population , Suphanburi Province : 2016 (2559)</t>
  </si>
  <si>
    <t>Life table for male , Suphanburi Province : 2016 (2559)</t>
  </si>
  <si>
    <t>Life table for Female , Suphanburi Province : 2016 (2559)</t>
  </si>
  <si>
    <t>Life table for total population , Suphanburi Province : 2017 (2560)</t>
  </si>
  <si>
    <t>Life table for male , Suphanburi Province : 2017 (2560)</t>
  </si>
  <si>
    <t>Life table for Female , Suphanburi Province : 2017 (2560)</t>
  </si>
  <si>
    <t xml:space="preserve">6. อายุคาดเฉลี่ยเมื่อแรกเกิด ( จำนวนปีเฉลี่ยที่คาดว่า </t>
  </si>
  <si>
    <t xml:space="preserve">   บุคคลที่เกิดมาแล้วจะมีชีวิตอยู่ต่อไปอีกกี่ปี)</t>
  </si>
  <si>
    <t>7. อายุคาดเฉลี่ยที่อายุ 60 ปี (จำนวนปีเฉลี่ยที่คาดว่า</t>
  </si>
  <si>
    <t xml:space="preserve">   ผู้ที่มีอายุ 60 ปี จะมีชีวิตอยู่ต่อไปอีกกี่ปี)</t>
  </si>
  <si>
    <t>Life table for total population , Suphanburi Province : 2018 (2561)</t>
  </si>
  <si>
    <t>Life table for male , Suphanburi Province : 2018 (2561)</t>
  </si>
  <si>
    <t>Life table for Female , Suphanburi Province : 2018 (2561)</t>
  </si>
  <si>
    <t>ของประชากรจังหวัดสุพรรณบุรีปี พ.ศ. 2543 และ ปี พ.ศ. 2549-2561</t>
  </si>
  <si>
    <t>ประเภท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</si>
  <si>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</si>
  <si>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</si>
  <si>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</si>
  <si>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</si>
  <si>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</si>
  <si>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</si>
  <si>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</si>
  <si>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</si>
  <si>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</si>
  <si>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</si>
  <si>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</si>
  <si>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</si>
  <si>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</si>
  <si>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</si>
  <si>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</si>
  <si>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</si>
  <si>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</si>
  <si>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</si>
  <si>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</si>
  <si>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95 - 99</t>
  </si>
  <si>
    <t>Life table for total population , Suphanburi Province : 2019 (2562)</t>
  </si>
  <si>
    <t>Life table for male , Suphanburi Province : 2019 (2562)</t>
  </si>
  <si>
    <t>Life table for Female , Suphanburi Province : 2019 (2562)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</si>
</sst>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0.00000"/>
    <numFmt numFmtId="189" formatCode="0.0000"/>
    <numFmt numFmtId="190" formatCode="_(* #,##0_);_(* \(#,##0\);_(* &quot;-&quot;??_);_(@_)"/>
  </numFmts>
  <fonts count="51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sz val="8"/>
      <name val="Arial"/>
      <family val="2"/>
    </font>
    <font>
      <sz val="11"/>
      <color theme="1"/>
      <name val="Tahoma"/>
      <family val="2"/>
      <charset val="222"/>
      <scheme val="minor"/>
    </font>
    <font>
      <b/>
      <sz val="12"/>
      <color rgb="FF0070C0"/>
      <name val="Arial"/>
      <family val="2"/>
    </font>
    <font>
      <b/>
      <sz val="12"/>
      <color theme="9" tint="-0.249977111117893"/>
      <name val="Arial"/>
      <family val="2"/>
    </font>
    <font>
      <b/>
      <sz val="12"/>
      <color rgb="FF00B05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70C0"/>
      <name val="Arial"/>
      <family val="2"/>
    </font>
    <font>
      <sz val="8"/>
      <name val="Arial"/>
      <family val="2"/>
    </font>
    <font>
      <sz val="12"/>
      <color theme="6" tint="-0.249977111117893"/>
      <name val="Times New Roman"/>
      <family val="1"/>
    </font>
    <font>
      <sz val="10"/>
      <name val="Tahoma"/>
      <family val="2"/>
    </font>
    <font>
      <sz val="11"/>
      <color rgb="FF000000"/>
      <name val="Tahoma"/>
      <family val="2"/>
    </font>
    <font>
      <sz val="8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  <font>
      <b/>
      <sz val="16"/>
      <color rgb="FF3333FF"/>
      <name val="Arial"/>
      <family val="2"/>
    </font>
    <font>
      <b/>
      <sz val="12"/>
      <color rgb="FF465723"/>
      <name val="Tahoma"/>
      <family val="2"/>
    </font>
    <font>
      <sz val="10"/>
      <color theme="6" tint="-0.249977111117893"/>
      <name val="Tahoma"/>
      <family val="2"/>
    </font>
    <font>
      <b/>
      <i/>
      <vertAlign val="subscript"/>
      <sz val="11"/>
      <name val="Arial"/>
      <family val="2"/>
    </font>
    <font>
      <b/>
      <i/>
      <sz val="1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4"/>
      <color theme="3" tint="0.39997558519241921"/>
      <name val="Arial"/>
      <family val="2"/>
    </font>
    <font>
      <b/>
      <sz val="16"/>
      <color theme="3" tint="0.39997558519241921"/>
      <name val="TH SarabunPSK"/>
      <family val="2"/>
    </font>
    <font>
      <b/>
      <sz val="20"/>
      <color theme="3" tint="0.39997558519241921"/>
      <name val="TH SarabunPSK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Arial"/>
      <family val="2"/>
    </font>
    <font>
      <sz val="14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double">
        <color theme="9" tint="0.39994506668294322"/>
      </bottom>
      <diagonal/>
    </border>
    <border>
      <left/>
      <right style="double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double">
        <color theme="9" tint="0.39994506668294322"/>
      </bottom>
      <diagonal/>
    </border>
    <border>
      <left style="double">
        <color theme="9" tint="0.39994506668294322"/>
      </left>
      <right style="thin">
        <color theme="0"/>
      </right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 style="thin">
        <color theme="0"/>
      </right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 style="thin">
        <color theme="0"/>
      </right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187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</cellStyleXfs>
  <cellXfs count="28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188" fontId="0" fillId="2" borderId="0" xfId="0" applyNumberFormat="1" applyFill="1"/>
    <xf numFmtId="189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0" fontId="0" fillId="2" borderId="0" xfId="0" applyFill="1" applyBorder="1"/>
    <xf numFmtId="16" fontId="3" fillId="2" borderId="0" xfId="0" quotePrefix="1" applyNumberFormat="1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90" fontId="0" fillId="2" borderId="0" xfId="0" applyNumberFormat="1" applyFill="1"/>
    <xf numFmtId="2" fontId="0" fillId="2" borderId="0" xfId="0" applyNumberFormat="1" applyFill="1"/>
    <xf numFmtId="0" fontId="8" fillId="2" borderId="0" xfId="0" applyFont="1" applyFill="1"/>
    <xf numFmtId="190" fontId="0" fillId="4" borderId="0" xfId="1" applyNumberFormat="1" applyFont="1" applyFill="1" applyBorder="1"/>
    <xf numFmtId="0" fontId="0" fillId="4" borderId="0" xfId="0" applyFill="1" applyBorder="1"/>
    <xf numFmtId="4" fontId="0" fillId="4" borderId="0" xfId="0" applyNumberFormat="1" applyFill="1"/>
    <xf numFmtId="0" fontId="3" fillId="2" borderId="1" xfId="0" quotePrefix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90" fontId="0" fillId="4" borderId="1" xfId="1" applyNumberFormat="1" applyFont="1" applyFill="1" applyBorder="1"/>
    <xf numFmtId="0" fontId="0" fillId="4" borderId="1" xfId="0" applyFill="1" applyBorder="1"/>
    <xf numFmtId="188" fontId="0" fillId="2" borderId="1" xfId="0" applyNumberFormat="1" applyFill="1" applyBorder="1"/>
    <xf numFmtId="189" fontId="0" fillId="2" borderId="1" xfId="0" applyNumberFormat="1" applyFill="1" applyBorder="1"/>
    <xf numFmtId="1" fontId="0" fillId="2" borderId="1" xfId="0" applyNumberFormat="1" applyFill="1" applyBorder="1"/>
    <xf numFmtId="3" fontId="0" fillId="2" borderId="1" xfId="0" applyNumberFormat="1" applyFill="1" applyBorder="1"/>
    <xf numFmtId="4" fontId="0" fillId="4" borderId="1" xfId="0" applyNumberFormat="1" applyFill="1" applyBorder="1"/>
    <xf numFmtId="190" fontId="0" fillId="3" borderId="0" xfId="1" applyNumberFormat="1" applyFont="1" applyFill="1"/>
    <xf numFmtId="0" fontId="0" fillId="3" borderId="0" xfId="0" applyFill="1"/>
    <xf numFmtId="4" fontId="0" fillId="3" borderId="0" xfId="0" applyNumberFormat="1" applyFill="1"/>
    <xf numFmtId="0" fontId="3" fillId="2" borderId="2" xfId="0" quotePrefix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90" fontId="0" fillId="3" borderId="2" xfId="1" applyNumberFormat="1" applyFont="1" applyFill="1" applyBorder="1"/>
    <xf numFmtId="0" fontId="0" fillId="3" borderId="2" xfId="0" applyFill="1" applyBorder="1"/>
    <xf numFmtId="188" fontId="0" fillId="2" borderId="2" xfId="0" applyNumberFormat="1" applyFill="1" applyBorder="1"/>
    <xf numFmtId="189" fontId="0" fillId="2" borderId="2" xfId="0" applyNumberFormat="1" applyFill="1" applyBorder="1"/>
    <xf numFmtId="1" fontId="0" fillId="2" borderId="2" xfId="0" applyNumberFormat="1" applyFill="1" applyBorder="1"/>
    <xf numFmtId="3" fontId="0" fillId="2" borderId="2" xfId="0" applyNumberFormat="1" applyFill="1" applyBorder="1"/>
    <xf numFmtId="4" fontId="0" fillId="3" borderId="2" xfId="0" applyNumberFormat="1" applyFill="1" applyBorder="1"/>
    <xf numFmtId="0" fontId="3" fillId="2" borderId="0" xfId="0" applyFont="1" applyFill="1" applyBorder="1" applyAlignment="1">
      <alignment horizontal="center"/>
    </xf>
    <xf numFmtId="0" fontId="0" fillId="2" borderId="2" xfId="0" applyFill="1" applyBorder="1"/>
    <xf numFmtId="0" fontId="3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9" fillId="2" borderId="0" xfId="0" applyFont="1" applyFill="1" applyBorder="1"/>
    <xf numFmtId="0" fontId="10" fillId="2" borderId="0" xfId="0" applyFont="1" applyFill="1"/>
    <xf numFmtId="190" fontId="0" fillId="5" borderId="0" xfId="1" applyNumberFormat="1" applyFont="1" applyFill="1"/>
    <xf numFmtId="0" fontId="0" fillId="5" borderId="0" xfId="0" applyFill="1"/>
    <xf numFmtId="4" fontId="0" fillId="5" borderId="0" xfId="0" applyNumberFormat="1" applyFill="1"/>
    <xf numFmtId="0" fontId="3" fillId="9" borderId="5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90" fontId="0" fillId="5" borderId="6" xfId="1" applyNumberFormat="1" applyFont="1" applyFill="1" applyBorder="1"/>
    <xf numFmtId="0" fontId="0" fillId="5" borderId="6" xfId="0" applyFill="1" applyBorder="1"/>
    <xf numFmtId="188" fontId="0" fillId="2" borderId="6" xfId="0" applyNumberFormat="1" applyFill="1" applyBorder="1"/>
    <xf numFmtId="189" fontId="0" fillId="2" borderId="6" xfId="0" applyNumberFormat="1" applyFill="1" applyBorder="1"/>
    <xf numFmtId="1" fontId="0" fillId="2" borderId="6" xfId="0" applyNumberFormat="1" applyFill="1" applyBorder="1"/>
    <xf numFmtId="3" fontId="0" fillId="2" borderId="6" xfId="0" applyNumberFormat="1" applyFill="1" applyBorder="1"/>
    <xf numFmtId="4" fontId="0" fillId="5" borderId="6" xfId="0" applyNumberFormat="1" applyFill="1" applyBorder="1"/>
    <xf numFmtId="0" fontId="15" fillId="0" borderId="0" xfId="0" applyFont="1"/>
    <xf numFmtId="0" fontId="16" fillId="10" borderId="0" xfId="2" applyFont="1" applyFill="1"/>
    <xf numFmtId="0" fontId="19" fillId="10" borderId="7" xfId="2" applyFont="1" applyFill="1" applyBorder="1" applyAlignment="1"/>
    <xf numFmtId="0" fontId="19" fillId="10" borderId="10" xfId="2" applyFont="1" applyFill="1" applyBorder="1" applyAlignment="1"/>
    <xf numFmtId="0" fontId="14" fillId="0" borderId="0" xfId="0" applyFont="1"/>
    <xf numFmtId="0" fontId="22" fillId="10" borderId="0" xfId="2" applyFont="1" applyFill="1" applyBorder="1" applyAlignment="1"/>
    <xf numFmtId="0" fontId="23" fillId="10" borderId="0" xfId="2" applyFont="1" applyFill="1" applyBorder="1"/>
    <xf numFmtId="0" fontId="21" fillId="10" borderId="8" xfId="2" applyFont="1" applyFill="1" applyBorder="1"/>
    <xf numFmtId="0" fontId="21" fillId="10" borderId="9" xfId="2" applyFont="1" applyFill="1" applyBorder="1"/>
    <xf numFmtId="0" fontId="21" fillId="10" borderId="0" xfId="2" applyFont="1" applyFill="1" applyBorder="1"/>
    <xf numFmtId="0" fontId="21" fillId="10" borderId="11" xfId="2" applyFont="1" applyFill="1" applyBorder="1"/>
    <xf numFmtId="0" fontId="21" fillId="10" borderId="12" xfId="2" applyFont="1" applyFill="1" applyBorder="1"/>
    <xf numFmtId="0" fontId="21" fillId="10" borderId="13" xfId="2" applyFont="1" applyFill="1" applyBorder="1" applyAlignment="1"/>
    <xf numFmtId="0" fontId="21" fillId="10" borderId="14" xfId="2" applyFont="1" applyFill="1" applyBorder="1"/>
    <xf numFmtId="0" fontId="21" fillId="10" borderId="15" xfId="2" applyFont="1" applyFill="1" applyBorder="1" applyAlignment="1"/>
    <xf numFmtId="0" fontId="21" fillId="10" borderId="16" xfId="2" applyFont="1" applyFill="1" applyBorder="1"/>
    <xf numFmtId="0" fontId="21" fillId="10" borderId="17" xfId="2" applyFont="1" applyFill="1" applyBorder="1"/>
    <xf numFmtId="0" fontId="21" fillId="10" borderId="0" xfId="2" applyFont="1" applyFill="1" applyBorder="1" applyAlignment="1"/>
    <xf numFmtId="0" fontId="20" fillId="10" borderId="0" xfId="2" applyFont="1" applyFill="1" applyBorder="1" applyAlignment="1"/>
    <xf numFmtId="0" fontId="24" fillId="0" borderId="0" xfId="0" applyFont="1"/>
    <xf numFmtId="0" fontId="25" fillId="10" borderId="0" xfId="2" applyFont="1" applyFill="1"/>
    <xf numFmtId="0" fontId="17" fillId="10" borderId="0" xfId="2" applyFont="1" applyFill="1"/>
    <xf numFmtId="0" fontId="25" fillId="10" borderId="0" xfId="2" applyFont="1" applyFill="1" applyAlignment="1"/>
    <xf numFmtId="0" fontId="17" fillId="10" borderId="0" xfId="2" applyFont="1" applyFill="1" applyAlignment="1"/>
    <xf numFmtId="0" fontId="24" fillId="10" borderId="0" xfId="0" applyFont="1" applyFill="1"/>
    <xf numFmtId="0" fontId="15" fillId="10" borderId="0" xfId="0" applyFont="1" applyFill="1"/>
    <xf numFmtId="0" fontId="0" fillId="10" borderId="0" xfId="0" applyFill="1"/>
    <xf numFmtId="0" fontId="26" fillId="10" borderId="0" xfId="2" applyFont="1" applyFill="1" applyAlignment="1"/>
    <xf numFmtId="0" fontId="14" fillId="10" borderId="0" xfId="0" applyFont="1" applyFill="1"/>
    <xf numFmtId="0" fontId="27" fillId="10" borderId="0" xfId="0" applyFont="1" applyFill="1"/>
    <xf numFmtId="0" fontId="18" fillId="10" borderId="0" xfId="2" applyFont="1" applyFill="1"/>
    <xf numFmtId="0" fontId="28" fillId="0" borderId="0" xfId="0" applyFont="1"/>
    <xf numFmtId="0" fontId="16" fillId="10" borderId="0" xfId="2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2" fillId="11" borderId="0" xfId="0" applyFont="1" applyFill="1"/>
    <xf numFmtId="0" fontId="29" fillId="10" borderId="0" xfId="0" applyFont="1" applyFill="1"/>
    <xf numFmtId="0" fontId="31" fillId="10" borderId="0" xfId="0" applyFont="1" applyFill="1"/>
    <xf numFmtId="0" fontId="33" fillId="10" borderId="0" xfId="0" applyFont="1" applyFill="1"/>
    <xf numFmtId="0" fontId="33" fillId="0" borderId="0" xfId="0" applyFont="1"/>
    <xf numFmtId="0" fontId="30" fillId="5" borderId="0" xfId="2" applyFont="1" applyFill="1"/>
    <xf numFmtId="0" fontId="33" fillId="5" borderId="0" xfId="0" applyFont="1" applyFill="1"/>
    <xf numFmtId="0" fontId="30" fillId="5" borderId="0" xfId="2" applyFont="1" applyFill="1" applyAlignment="1">
      <alignment horizontal="left" indent="2"/>
    </xf>
    <xf numFmtId="2" fontId="30" fillId="5" borderId="0" xfId="2" applyNumberFormat="1" applyFont="1" applyFill="1" applyAlignment="1"/>
    <xf numFmtId="2" fontId="33" fillId="5" borderId="0" xfId="0" applyNumberFormat="1" applyFont="1" applyFill="1"/>
    <xf numFmtId="0" fontId="30" fillId="8" borderId="0" xfId="2" applyFont="1" applyFill="1"/>
    <xf numFmtId="2" fontId="30" fillId="8" borderId="0" xfId="2" applyNumberFormat="1" applyFont="1" applyFill="1" applyAlignment="1"/>
    <xf numFmtId="2" fontId="33" fillId="8" borderId="0" xfId="0" applyNumberFormat="1" applyFont="1" applyFill="1"/>
    <xf numFmtId="0" fontId="30" fillId="8" borderId="0" xfId="2" applyFont="1" applyFill="1" applyAlignment="1">
      <alignment horizontal="left" indent="2"/>
    </xf>
    <xf numFmtId="0" fontId="33" fillId="10" borderId="0" xfId="0" applyFont="1" applyFill="1" applyAlignment="1">
      <alignment vertical="center"/>
    </xf>
    <xf numFmtId="2" fontId="30" fillId="8" borderId="0" xfId="2" applyNumberFormat="1" applyFont="1" applyFill="1" applyAlignment="1">
      <alignment vertical="center"/>
    </xf>
    <xf numFmtId="2" fontId="33" fillId="8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8" borderId="0" xfId="2" applyFont="1" applyFill="1" applyAlignment="1">
      <alignment horizontal="left" vertical="center" indent="2"/>
    </xf>
    <xf numFmtId="0" fontId="34" fillId="10" borderId="0" xfId="2" applyFont="1" applyFill="1"/>
    <xf numFmtId="0" fontId="35" fillId="10" borderId="0" xfId="2" applyFont="1" applyFill="1"/>
    <xf numFmtId="0" fontId="36" fillId="10" borderId="0" xfId="2" applyFont="1" applyFill="1" applyAlignment="1"/>
    <xf numFmtId="0" fontId="37" fillId="10" borderId="0" xfId="0" applyFont="1" applyFill="1"/>
    <xf numFmtId="0" fontId="38" fillId="10" borderId="0" xfId="0" applyFont="1" applyFill="1"/>
    <xf numFmtId="0" fontId="24" fillId="0" borderId="0" xfId="0" applyFont="1" applyFill="1" applyBorder="1"/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21" fillId="10" borderId="0" xfId="2" applyFont="1" applyFill="1" applyBorder="1" applyAlignment="1">
      <alignment horizontal="left"/>
    </xf>
    <xf numFmtId="0" fontId="31" fillId="10" borderId="0" xfId="0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0" fontId="3" fillId="12" borderId="18" xfId="2" applyFont="1" applyFill="1" applyBorder="1" applyAlignment="1">
      <alignment horizontal="center"/>
    </xf>
    <xf numFmtId="0" fontId="14" fillId="10" borderId="20" xfId="2" applyFont="1" applyFill="1" applyBorder="1" applyAlignment="1">
      <alignment horizontal="center"/>
    </xf>
    <xf numFmtId="49" fontId="14" fillId="10" borderId="20" xfId="2" applyNumberFormat="1" applyFont="1" applyFill="1" applyBorder="1" applyAlignment="1">
      <alignment horizontal="center"/>
    </xf>
    <xf numFmtId="188" fontId="14" fillId="2" borderId="20" xfId="0" applyNumberFormat="1" applyFont="1" applyFill="1" applyBorder="1"/>
    <xf numFmtId="0" fontId="13" fillId="2" borderId="20" xfId="0" applyFont="1" applyFill="1" applyBorder="1" applyAlignment="1">
      <alignment horizontal="center"/>
    </xf>
    <xf numFmtId="189" fontId="14" fillId="2" borderId="20" xfId="0" applyNumberFormat="1" applyFont="1" applyFill="1" applyBorder="1"/>
    <xf numFmtId="1" fontId="14" fillId="2" borderId="20" xfId="0" applyNumberFormat="1" applyFont="1" applyFill="1" applyBorder="1"/>
    <xf numFmtId="3" fontId="14" fillId="2" borderId="20" xfId="0" applyNumberFormat="1" applyFont="1" applyFill="1" applyBorder="1"/>
    <xf numFmtId="2" fontId="14" fillId="3" borderId="21" xfId="2" applyNumberFormat="1" applyFont="1" applyFill="1" applyBorder="1" applyAlignment="1">
      <alignment horizontal="right"/>
    </xf>
    <xf numFmtId="0" fontId="14" fillId="10" borderId="22" xfId="2" applyFont="1" applyFill="1" applyBorder="1" applyAlignment="1">
      <alignment horizontal="center"/>
    </xf>
    <xf numFmtId="49" fontId="14" fillId="10" borderId="22" xfId="2" applyNumberFormat="1" applyFont="1" applyFill="1" applyBorder="1" applyAlignment="1">
      <alignment horizontal="center"/>
    </xf>
    <xf numFmtId="0" fontId="14" fillId="3" borderId="19" xfId="2" applyFont="1" applyFill="1" applyBorder="1" applyAlignment="1">
      <alignment horizontal="right"/>
    </xf>
    <xf numFmtId="188" fontId="14" fillId="2" borderId="22" xfId="0" applyNumberFormat="1" applyFont="1" applyFill="1" applyBorder="1"/>
    <xf numFmtId="0" fontId="13" fillId="2" borderId="22" xfId="0" applyFont="1" applyFill="1" applyBorder="1" applyAlignment="1">
      <alignment horizontal="center"/>
    </xf>
    <xf numFmtId="189" fontId="14" fillId="2" borderId="22" xfId="0" applyNumberFormat="1" applyFont="1" applyFill="1" applyBorder="1"/>
    <xf numFmtId="1" fontId="14" fillId="2" borderId="22" xfId="0" applyNumberFormat="1" applyFont="1" applyFill="1" applyBorder="1"/>
    <xf numFmtId="3" fontId="14" fillId="2" borderId="22" xfId="0" applyNumberFormat="1" applyFont="1" applyFill="1" applyBorder="1"/>
    <xf numFmtId="2" fontId="14" fillId="3" borderId="19" xfId="2" applyNumberFormat="1" applyFont="1" applyFill="1" applyBorder="1" applyAlignment="1">
      <alignment horizontal="right"/>
    </xf>
    <xf numFmtId="0" fontId="14" fillId="10" borderId="23" xfId="2" applyFont="1" applyFill="1" applyBorder="1" applyAlignment="1">
      <alignment horizontal="center"/>
    </xf>
    <xf numFmtId="0" fontId="14" fillId="3" borderId="24" xfId="2" applyFont="1" applyFill="1" applyBorder="1" applyAlignment="1">
      <alignment horizontal="right"/>
    </xf>
    <xf numFmtId="188" fontId="14" fillId="2" borderId="23" xfId="0" applyNumberFormat="1" applyFont="1" applyFill="1" applyBorder="1"/>
    <xf numFmtId="0" fontId="13" fillId="2" borderId="23" xfId="0" applyFont="1" applyFill="1" applyBorder="1" applyAlignment="1">
      <alignment horizontal="center"/>
    </xf>
    <xf numFmtId="189" fontId="14" fillId="2" borderId="23" xfId="0" applyNumberFormat="1" applyFont="1" applyFill="1" applyBorder="1"/>
    <xf numFmtId="1" fontId="14" fillId="2" borderId="23" xfId="0" applyNumberFormat="1" applyFont="1" applyFill="1" applyBorder="1"/>
    <xf numFmtId="3" fontId="14" fillId="2" borderId="23" xfId="0" applyNumberFormat="1" applyFont="1" applyFill="1" applyBorder="1"/>
    <xf numFmtId="2" fontId="14" fillId="3" borderId="24" xfId="2" applyNumberFormat="1" applyFont="1" applyFill="1" applyBorder="1" applyAlignment="1">
      <alignment horizontal="right"/>
    </xf>
    <xf numFmtId="0" fontId="3" fillId="3" borderId="25" xfId="2" applyFont="1" applyFill="1" applyBorder="1" applyAlignment="1">
      <alignment horizontal="center"/>
    </xf>
    <xf numFmtId="0" fontId="11" fillId="3" borderId="25" xfId="2" applyFont="1" applyFill="1" applyBorder="1" applyAlignment="1">
      <alignment horizontal="center"/>
    </xf>
    <xf numFmtId="0" fontId="12" fillId="3" borderId="25" xfId="2" applyFont="1" applyFill="1" applyBorder="1" applyAlignment="1">
      <alignment horizontal="center"/>
    </xf>
    <xf numFmtId="0" fontId="31" fillId="3" borderId="26" xfId="2" applyFont="1" applyFill="1" applyBorder="1" applyAlignment="1">
      <alignment horizontal="center" vertical="top" wrapText="1"/>
    </xf>
    <xf numFmtId="0" fontId="39" fillId="3" borderId="27" xfId="2" applyFont="1" applyFill="1" applyBorder="1" applyAlignment="1">
      <alignment horizontal="center"/>
    </xf>
    <xf numFmtId="0" fontId="41" fillId="0" borderId="28" xfId="0" applyFont="1" applyBorder="1"/>
    <xf numFmtId="0" fontId="21" fillId="10" borderId="28" xfId="2" applyFont="1" applyFill="1" applyBorder="1"/>
    <xf numFmtId="0" fontId="21" fillId="10" borderId="29" xfId="2" applyFont="1" applyFill="1" applyBorder="1"/>
    <xf numFmtId="0" fontId="40" fillId="3" borderId="27" xfId="2" applyFont="1" applyFill="1" applyBorder="1" applyAlignment="1">
      <alignment horizontal="center"/>
    </xf>
    <xf numFmtId="0" fontId="40" fillId="3" borderId="30" xfId="2" applyFont="1" applyFill="1" applyBorder="1" applyAlignment="1">
      <alignment horizontal="center"/>
    </xf>
    <xf numFmtId="0" fontId="15" fillId="10" borderId="29" xfId="0" applyFont="1" applyFill="1" applyBorder="1"/>
    <xf numFmtId="0" fontId="40" fillId="3" borderId="31" xfId="2" applyFont="1" applyFill="1" applyBorder="1" applyAlignment="1">
      <alignment horizontal="center"/>
    </xf>
    <xf numFmtId="0" fontId="41" fillId="0" borderId="32" xfId="0" applyFont="1" applyBorder="1" applyAlignment="1"/>
    <xf numFmtId="0" fontId="21" fillId="10" borderId="32" xfId="2" applyFont="1" applyFill="1" applyBorder="1"/>
    <xf numFmtId="0" fontId="21" fillId="10" borderId="33" xfId="2" applyFont="1" applyFill="1" applyBorder="1"/>
    <xf numFmtId="0" fontId="41" fillId="0" borderId="0" xfId="0" applyFont="1" applyBorder="1" applyAlignment="1"/>
    <xf numFmtId="0" fontId="21" fillId="10" borderId="35" xfId="2" applyFont="1" applyFill="1" applyBorder="1"/>
    <xf numFmtId="0" fontId="41" fillId="0" borderId="37" xfId="0" applyFont="1" applyBorder="1" applyAlignment="1"/>
    <xf numFmtId="0" fontId="21" fillId="10" borderId="37" xfId="2" applyFont="1" applyFill="1" applyBorder="1"/>
    <xf numFmtId="0" fontId="21" fillId="10" borderId="37" xfId="2" applyFont="1" applyFill="1" applyBorder="1" applyAlignment="1">
      <alignment horizontal="left"/>
    </xf>
    <xf numFmtId="0" fontId="21" fillId="10" borderId="38" xfId="2" applyFont="1" applyFill="1" applyBorder="1"/>
    <xf numFmtId="0" fontId="39" fillId="3" borderId="34" xfId="2" applyFont="1" applyFill="1" applyBorder="1" applyAlignment="1">
      <alignment horizontal="center"/>
    </xf>
    <xf numFmtId="0" fontId="39" fillId="3" borderId="36" xfId="2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90" fontId="0" fillId="5" borderId="39" xfId="1" applyNumberFormat="1" applyFont="1" applyFill="1" applyBorder="1"/>
    <xf numFmtId="0" fontId="2" fillId="0" borderId="0" xfId="3"/>
    <xf numFmtId="0" fontId="2" fillId="10" borderId="0" xfId="3" applyFill="1"/>
    <xf numFmtId="0" fontId="24" fillId="0" borderId="0" xfId="3" applyFont="1"/>
    <xf numFmtId="0" fontId="17" fillId="10" borderId="0" xfId="4" applyFont="1" applyFill="1" applyAlignment="1"/>
    <xf numFmtId="0" fontId="24" fillId="10" borderId="0" xfId="3" applyFont="1" applyFill="1"/>
    <xf numFmtId="0" fontId="2" fillId="0" borderId="0" xfId="3" applyFont="1"/>
    <xf numFmtId="0" fontId="2" fillId="10" borderId="0" xfId="3" applyFont="1" applyFill="1"/>
    <xf numFmtId="0" fontId="21" fillId="10" borderId="0" xfId="4" applyFont="1" applyFill="1" applyAlignment="1"/>
    <xf numFmtId="2" fontId="14" fillId="3" borderId="24" xfId="4" applyNumberFormat="1" applyFont="1" applyFill="1" applyBorder="1" applyAlignment="1">
      <alignment horizontal="right"/>
    </xf>
    <xf numFmtId="3" fontId="14" fillId="2" borderId="23" xfId="3" applyNumberFormat="1" applyFont="1" applyFill="1" applyBorder="1"/>
    <xf numFmtId="1" fontId="14" fillId="2" borderId="23" xfId="3" applyNumberFormat="1" applyFont="1" applyFill="1" applyBorder="1"/>
    <xf numFmtId="189" fontId="14" fillId="2" borderId="23" xfId="3" applyNumberFormat="1" applyFont="1" applyFill="1" applyBorder="1"/>
    <xf numFmtId="188" fontId="14" fillId="2" borderId="23" xfId="3" applyNumberFormat="1" applyFont="1" applyFill="1" applyBorder="1"/>
    <xf numFmtId="0" fontId="13" fillId="2" borderId="23" xfId="3" applyFont="1" applyFill="1" applyBorder="1" applyAlignment="1">
      <alignment horizontal="center"/>
    </xf>
    <xf numFmtId="0" fontId="14" fillId="3" borderId="24" xfId="4" applyFont="1" applyFill="1" applyBorder="1" applyAlignment="1">
      <alignment horizontal="right"/>
    </xf>
    <xf numFmtId="0" fontId="42" fillId="3" borderId="24" xfId="4" applyFont="1" applyFill="1" applyBorder="1" applyAlignment="1">
      <alignment horizontal="right"/>
    </xf>
    <xf numFmtId="0" fontId="14" fillId="10" borderId="23" xfId="4" applyFont="1" applyFill="1" applyBorder="1" applyAlignment="1">
      <alignment horizontal="center"/>
    </xf>
    <xf numFmtId="2" fontId="14" fillId="3" borderId="19" xfId="4" applyNumberFormat="1" applyFont="1" applyFill="1" applyBorder="1" applyAlignment="1">
      <alignment horizontal="right"/>
    </xf>
    <xf numFmtId="3" fontId="14" fillId="2" borderId="22" xfId="3" applyNumberFormat="1" applyFont="1" applyFill="1" applyBorder="1"/>
    <xf numFmtId="1" fontId="14" fillId="2" borderId="22" xfId="3" applyNumberFormat="1" applyFont="1" applyFill="1" applyBorder="1"/>
    <xf numFmtId="189" fontId="14" fillId="2" borderId="22" xfId="3" applyNumberFormat="1" applyFont="1" applyFill="1" applyBorder="1"/>
    <xf numFmtId="188" fontId="14" fillId="2" borderId="22" xfId="3" applyNumberFormat="1" applyFont="1" applyFill="1" applyBorder="1"/>
    <xf numFmtId="0" fontId="13" fillId="2" borderId="22" xfId="3" applyFont="1" applyFill="1" applyBorder="1" applyAlignment="1">
      <alignment horizontal="center"/>
    </xf>
    <xf numFmtId="0" fontId="14" fillId="3" borderId="19" xfId="4" applyFont="1" applyFill="1" applyBorder="1" applyAlignment="1">
      <alignment horizontal="right"/>
    </xf>
    <xf numFmtId="0" fontId="42" fillId="3" borderId="19" xfId="4" applyFont="1" applyFill="1" applyBorder="1" applyAlignment="1">
      <alignment horizontal="right"/>
    </xf>
    <xf numFmtId="0" fontId="14" fillId="10" borderId="22" xfId="4" applyFont="1" applyFill="1" applyBorder="1" applyAlignment="1">
      <alignment horizontal="center"/>
    </xf>
    <xf numFmtId="49" fontId="14" fillId="10" borderId="22" xfId="4" applyNumberFormat="1" applyFont="1" applyFill="1" applyBorder="1" applyAlignment="1">
      <alignment horizontal="center"/>
    </xf>
    <xf numFmtId="2" fontId="14" fillId="3" borderId="21" xfId="4" applyNumberFormat="1" applyFont="1" applyFill="1" applyBorder="1" applyAlignment="1">
      <alignment horizontal="right"/>
    </xf>
    <xf numFmtId="3" fontId="14" fillId="2" borderId="20" xfId="3" applyNumberFormat="1" applyFont="1" applyFill="1" applyBorder="1"/>
    <xf numFmtId="1" fontId="14" fillId="2" borderId="20" xfId="3" applyNumberFormat="1" applyFont="1" applyFill="1" applyBorder="1"/>
    <xf numFmtId="189" fontId="14" fillId="2" borderId="20" xfId="3" applyNumberFormat="1" applyFont="1" applyFill="1" applyBorder="1"/>
    <xf numFmtId="188" fontId="14" fillId="2" borderId="20" xfId="3" applyNumberFormat="1" applyFont="1" applyFill="1" applyBorder="1"/>
    <xf numFmtId="0" fontId="13" fillId="2" borderId="20" xfId="3" applyFont="1" applyFill="1" applyBorder="1" applyAlignment="1">
      <alignment horizontal="center"/>
    </xf>
    <xf numFmtId="0" fontId="14" fillId="3" borderId="21" xfId="4" applyFont="1" applyFill="1" applyBorder="1" applyAlignment="1">
      <alignment horizontal="right"/>
    </xf>
    <xf numFmtId="0" fontId="14" fillId="10" borderId="20" xfId="4" applyFont="1" applyFill="1" applyBorder="1" applyAlignment="1">
      <alignment horizontal="center"/>
    </xf>
    <xf numFmtId="49" fontId="14" fillId="10" borderId="20" xfId="4" applyNumberFormat="1" applyFont="1" applyFill="1" applyBorder="1" applyAlignment="1">
      <alignment horizontal="center"/>
    </xf>
    <xf numFmtId="0" fontId="11" fillId="3" borderId="25" xfId="4" applyFont="1" applyFill="1" applyBorder="1" applyAlignment="1">
      <alignment horizontal="center"/>
    </xf>
    <xf numFmtId="0" fontId="12" fillId="3" borderId="25" xfId="4" applyFont="1" applyFill="1" applyBorder="1" applyAlignment="1">
      <alignment horizontal="center"/>
    </xf>
    <xf numFmtId="0" fontId="3" fillId="3" borderId="25" xfId="4" applyFont="1" applyFill="1" applyBorder="1" applyAlignment="1">
      <alignment horizontal="center"/>
    </xf>
    <xf numFmtId="0" fontId="43" fillId="10" borderId="0" xfId="3" applyFont="1" applyFill="1"/>
    <xf numFmtId="0" fontId="21" fillId="10" borderId="0" xfId="4" applyFont="1" applyFill="1" applyBorder="1"/>
    <xf numFmtId="0" fontId="21" fillId="10" borderId="0" xfId="4" applyFont="1" applyFill="1" applyBorder="1" applyAlignment="1"/>
    <xf numFmtId="0" fontId="14" fillId="0" borderId="0" xfId="3" applyFont="1"/>
    <xf numFmtId="0" fontId="14" fillId="10" borderId="0" xfId="3" applyFont="1" applyFill="1"/>
    <xf numFmtId="0" fontId="44" fillId="0" borderId="0" xfId="3" applyFont="1"/>
    <xf numFmtId="0" fontId="45" fillId="0" borderId="0" xfId="3" applyFont="1"/>
    <xf numFmtId="0" fontId="31" fillId="0" borderId="0" xfId="3" applyFont="1" applyAlignment="1">
      <alignment vertical="top" wrapText="1"/>
    </xf>
    <xf numFmtId="0" fontId="31" fillId="10" borderId="0" xfId="3" applyFont="1" applyFill="1" applyAlignment="1">
      <alignment vertical="top" wrapText="1"/>
    </xf>
    <xf numFmtId="0" fontId="6" fillId="10" borderId="0" xfId="3" applyFont="1" applyFill="1"/>
    <xf numFmtId="0" fontId="2" fillId="0" borderId="0" xfId="3" applyFill="1" applyBorder="1"/>
    <xf numFmtId="0" fontId="31" fillId="0" borderId="0" xfId="3" applyFont="1" applyFill="1" applyBorder="1" applyAlignment="1">
      <alignment horizontal="center"/>
    </xf>
    <xf numFmtId="0" fontId="31" fillId="0" borderId="0" xfId="3" applyFont="1" applyFill="1" applyBorder="1"/>
    <xf numFmtId="0" fontId="11" fillId="3" borderId="40" xfId="4" applyFont="1" applyFill="1" applyBorder="1" applyAlignment="1">
      <alignment horizontal="center"/>
    </xf>
    <xf numFmtId="0" fontId="11" fillId="3" borderId="41" xfId="4" applyFont="1" applyFill="1" applyBorder="1" applyAlignment="1">
      <alignment horizontal="center"/>
    </xf>
    <xf numFmtId="0" fontId="12" fillId="3" borderId="41" xfId="4" applyFont="1" applyFill="1" applyBorder="1" applyAlignment="1">
      <alignment horizontal="center"/>
    </xf>
    <xf numFmtId="0" fontId="3" fillId="3" borderId="41" xfId="4" applyFont="1" applyFill="1" applyBorder="1" applyAlignment="1">
      <alignment horizontal="center"/>
    </xf>
    <xf numFmtId="0" fontId="3" fillId="3" borderId="42" xfId="4" applyFont="1" applyFill="1" applyBorder="1" applyAlignment="1">
      <alignment horizontal="center"/>
    </xf>
    <xf numFmtId="0" fontId="46" fillId="10" borderId="0" xfId="3" applyFont="1" applyFill="1"/>
    <xf numFmtId="0" fontId="48" fillId="13" borderId="43" xfId="0" applyFont="1" applyFill="1" applyBorder="1" applyAlignment="1">
      <alignment horizontal="center" vertical="center" wrapText="1"/>
    </xf>
    <xf numFmtId="3" fontId="47" fillId="13" borderId="43" xfId="0" applyNumberFormat="1" applyFont="1" applyFill="1" applyBorder="1" applyAlignment="1">
      <alignment horizontal="center" vertical="center" wrapText="1"/>
    </xf>
    <xf numFmtId="0" fontId="47" fillId="13" borderId="43" xfId="0" applyFont="1" applyFill="1" applyBorder="1" applyAlignment="1">
      <alignment horizontal="center" vertical="center" wrapText="1"/>
    </xf>
    <xf numFmtId="0" fontId="47" fillId="14" borderId="44" xfId="0" applyFont="1" applyFill="1" applyBorder="1" applyAlignment="1">
      <alignment horizontal="center" vertical="center" wrapText="1"/>
    </xf>
    <xf numFmtId="0" fontId="48" fillId="14" borderId="45" xfId="0" applyFont="1" applyFill="1" applyBorder="1" applyAlignment="1">
      <alignment horizontal="center" vertical="center" wrapText="1"/>
    </xf>
    <xf numFmtId="0" fontId="47" fillId="14" borderId="45" xfId="0" applyFont="1" applyFill="1" applyBorder="1" applyAlignment="1">
      <alignment horizontal="center" vertical="center" wrapText="1"/>
    </xf>
    <xf numFmtId="0" fontId="48" fillId="14" borderId="46" xfId="0" applyFont="1" applyFill="1" applyBorder="1" applyAlignment="1">
      <alignment horizontal="center" vertical="center" wrapText="1"/>
    </xf>
    <xf numFmtId="0" fontId="48" fillId="13" borderId="47" xfId="0" applyFont="1" applyFill="1" applyBorder="1" applyAlignment="1">
      <alignment horizontal="center" vertical="center" wrapText="1"/>
    </xf>
    <xf numFmtId="3" fontId="47" fillId="13" borderId="48" xfId="0" applyNumberFormat="1" applyFont="1" applyFill="1" applyBorder="1" applyAlignment="1">
      <alignment horizontal="center" vertical="center" wrapText="1"/>
    </xf>
    <xf numFmtId="0" fontId="47" fillId="13" borderId="48" xfId="0" applyFont="1" applyFill="1" applyBorder="1" applyAlignment="1">
      <alignment horizontal="center" vertical="center" wrapText="1"/>
    </xf>
    <xf numFmtId="0" fontId="48" fillId="13" borderId="49" xfId="0" applyFont="1" applyFill="1" applyBorder="1" applyAlignment="1">
      <alignment horizontal="center" vertical="center" wrapText="1"/>
    </xf>
    <xf numFmtId="0" fontId="47" fillId="13" borderId="50" xfId="0" applyFont="1" applyFill="1" applyBorder="1" applyAlignment="1">
      <alignment horizontal="center" vertical="center" wrapText="1"/>
    </xf>
    <xf numFmtId="0" fontId="48" fillId="13" borderId="50" xfId="0" applyFont="1" applyFill="1" applyBorder="1" applyAlignment="1">
      <alignment horizontal="center" vertical="center" wrapText="1"/>
    </xf>
    <xf numFmtId="0" fontId="47" fillId="13" borderId="51" xfId="0" applyFont="1" applyFill="1" applyBorder="1" applyAlignment="1">
      <alignment horizontal="center" vertical="center" wrapText="1"/>
    </xf>
    <xf numFmtId="3" fontId="15" fillId="10" borderId="0" xfId="0" applyNumberFormat="1" applyFont="1" applyFill="1"/>
    <xf numFmtId="0" fontId="49" fillId="3" borderId="19" xfId="2" applyFont="1" applyFill="1" applyBorder="1" applyAlignment="1">
      <alignment horizontal="right"/>
    </xf>
    <xf numFmtId="3" fontId="15" fillId="0" borderId="0" xfId="0" applyNumberFormat="1" applyFont="1"/>
    <xf numFmtId="3" fontId="24" fillId="0" borderId="0" xfId="0" applyNumberFormat="1" applyFont="1"/>
    <xf numFmtId="0" fontId="49" fillId="3" borderId="24" xfId="2" applyFont="1" applyFill="1" applyBorder="1" applyAlignment="1">
      <alignment horizontal="right"/>
    </xf>
    <xf numFmtId="0" fontId="49" fillId="3" borderId="21" xfId="2" applyFont="1" applyFill="1" applyBorder="1" applyAlignment="1">
      <alignment horizontal="right"/>
    </xf>
    <xf numFmtId="3" fontId="47" fillId="13" borderId="43" xfId="0" applyNumberFormat="1" applyFont="1" applyFill="1" applyBorder="1" applyAlignment="1">
      <alignment horizontal="right" vertical="center" wrapText="1"/>
    </xf>
    <xf numFmtId="3" fontId="24" fillId="10" borderId="0" xfId="0" applyNumberFormat="1" applyFont="1" applyFill="1"/>
    <xf numFmtId="0" fontId="29" fillId="9" borderId="0" xfId="0" applyFont="1" applyFill="1"/>
    <xf numFmtId="3" fontId="0" fillId="0" borderId="0" xfId="0" applyNumberFormat="1"/>
    <xf numFmtId="1" fontId="14" fillId="3" borderId="21" xfId="4" applyNumberFormat="1" applyFont="1" applyFill="1" applyBorder="1" applyAlignment="1">
      <alignment horizontal="right"/>
    </xf>
    <xf numFmtId="1" fontId="14" fillId="3" borderId="19" xfId="4" applyNumberFormat="1" applyFont="1" applyFill="1" applyBorder="1" applyAlignment="1">
      <alignment horizontal="right"/>
    </xf>
    <xf numFmtId="1" fontId="14" fillId="3" borderId="24" xfId="4" applyNumberFormat="1" applyFont="1" applyFill="1" applyBorder="1" applyAlignment="1">
      <alignment horizontal="right"/>
    </xf>
    <xf numFmtId="1" fontId="31" fillId="0" borderId="0" xfId="3" applyNumberFormat="1" applyFont="1" applyAlignment="1">
      <alignment vertical="top" wrapText="1"/>
    </xf>
    <xf numFmtId="1" fontId="21" fillId="10" borderId="0" xfId="4" applyNumberFormat="1" applyFont="1" applyFill="1" applyBorder="1"/>
    <xf numFmtId="1" fontId="2" fillId="0" borderId="0" xfId="3" applyNumberFormat="1" applyFont="1"/>
    <xf numFmtId="2" fontId="29" fillId="10" borderId="0" xfId="0" applyNumberFormat="1" applyFont="1" applyFill="1"/>
    <xf numFmtId="3" fontId="14" fillId="0" borderId="0" xfId="3" applyNumberFormat="1" applyFont="1"/>
    <xf numFmtId="0" fontId="2" fillId="10" borderId="0" xfId="3" applyFill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6" fillId="10" borderId="0" xfId="3" applyFont="1" applyFill="1" applyAlignment="1">
      <alignment horizontal="center" vertical="center"/>
    </xf>
    <xf numFmtId="0" fontId="2" fillId="10" borderId="0" xfId="3" applyFont="1" applyFill="1" applyAlignment="1">
      <alignment horizontal="center" vertical="center"/>
    </xf>
    <xf numFmtId="0" fontId="31" fillId="10" borderId="0" xfId="3" applyFont="1" applyFill="1" applyAlignment="1">
      <alignment horizontal="center" vertical="center" wrapText="1"/>
    </xf>
    <xf numFmtId="0" fontId="14" fillId="10" borderId="0" xfId="3" applyFont="1" applyFill="1" applyAlignment="1">
      <alignment horizontal="center" vertical="center"/>
    </xf>
    <xf numFmtId="3" fontId="21" fillId="10" borderId="0" xfId="4" applyNumberFormat="1" applyFont="1" applyFill="1" applyBorder="1"/>
    <xf numFmtId="3" fontId="2" fillId="0" borderId="0" xfId="3" applyNumberFormat="1" applyFont="1"/>
    <xf numFmtId="2" fontId="50" fillId="3" borderId="21" xfId="2" applyNumberFormat="1" applyFont="1" applyFill="1" applyBorder="1" applyAlignment="1">
      <alignment horizontal="right"/>
    </xf>
    <xf numFmtId="2" fontId="50" fillId="3" borderId="19" xfId="2" applyNumberFormat="1" applyFont="1" applyFill="1" applyBorder="1" applyAlignment="1">
      <alignment horizontal="right"/>
    </xf>
    <xf numFmtId="2" fontId="50" fillId="3" borderId="24" xfId="2" applyNumberFormat="1" applyFont="1" applyFill="1" applyBorder="1" applyAlignment="1">
      <alignment horizontal="right"/>
    </xf>
    <xf numFmtId="0" fontId="42" fillId="3" borderId="21" xfId="2" applyFont="1" applyFill="1" applyBorder="1" applyAlignment="1">
      <alignment horizontal="right"/>
    </xf>
    <xf numFmtId="0" fontId="32" fillId="11" borderId="0" xfId="0" applyFont="1" applyFill="1" applyAlignment="1">
      <alignment horizontal="center" vertical="center"/>
    </xf>
    <xf numFmtId="0" fontId="32" fillId="11" borderId="0" xfId="0" applyFont="1" applyFill="1" applyBorder="1" applyAlignment="1">
      <alignment horizontal="center"/>
    </xf>
  </cellXfs>
  <cellStyles count="5">
    <cellStyle name="Normal 2" xfId="3" xr:uid="{00000000-0005-0000-0000-000002000000}"/>
    <cellStyle name="จุลภาค" xfId="1" builtinId="3"/>
    <cellStyle name="ปกติ" xfId="0" builtinId="0"/>
    <cellStyle name="ปกติ 2" xfId="2" xr:uid="{00000000-0005-0000-0000-000003000000}"/>
    <cellStyle name="ปกติ 2 2" xfId="4" xr:uid="{00000000-0005-0000-0000-000004000000}"/>
  </cellStyles>
  <dxfs count="0"/>
  <tableStyles count="0" defaultTableStyle="TableStyleMedium9" defaultPivotStyle="PivotStyleLight16"/>
  <colors>
    <mruColors>
      <color rgb="FFFF66FF"/>
      <color rgb="FF3333FF"/>
      <color rgb="FF4657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itchFamily="34" charset="-34"/>
                <a:cs typeface="TH SarabunPSK" pitchFamily="34" charset="-34"/>
              </a:defRPr>
            </a:pPr>
            <a:r>
              <a:rPr lang="th-TH">
                <a:latin typeface="TH SarabunPSK" pitchFamily="34" charset="-34"/>
                <a:cs typeface="TH SarabunPSK" pitchFamily="34" charset="-34"/>
              </a:rPr>
              <a:t>อายุคาดเฉลี่ยและการมีสุขภาพดีเมื่อแรกเกิด (รวมชาย-หญิง)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071526146950931E-2"/>
          <c:y val="0.1225083913547151"/>
          <c:w val="0.86878597059929397"/>
          <c:h val="0.801974251132546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สรุปอายุคาดเฉลี่ย!$B$8</c:f>
              <c:strCache>
                <c:ptCount val="1"/>
                <c:pt idx="0">
                  <c:v>ชาย</c:v>
                </c:pt>
              </c:strCache>
            </c:strRef>
          </c:tx>
          <c:invertIfNegative val="0"/>
          <c:cat>
            <c:numRef>
              <c:f>สรุปอายุคาดเฉลี่ย!$C$6:$Q$6</c:f>
              <c:numCache>
                <c:formatCode>General</c:formatCode>
                <c:ptCount val="15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สรุปอายุคาดเฉลี่ย!$C$8:$Q$8</c:f>
              <c:numCache>
                <c:formatCode>0.00</c:formatCode>
                <c:ptCount val="15"/>
                <c:pt idx="0">
                  <c:v>68.98</c:v>
                </c:pt>
                <c:pt idx="1">
                  <c:v>69.34</c:v>
                </c:pt>
                <c:pt idx="2">
                  <c:v>72.2</c:v>
                </c:pt>
                <c:pt idx="3">
                  <c:v>70.17</c:v>
                </c:pt>
                <c:pt idx="4">
                  <c:v>71.150000000000006</c:v>
                </c:pt>
                <c:pt idx="5">
                  <c:v>70.510000000000005</c:v>
                </c:pt>
                <c:pt idx="6">
                  <c:v>70.84</c:v>
                </c:pt>
                <c:pt idx="7">
                  <c:v>71.260000000000005</c:v>
                </c:pt>
                <c:pt idx="8">
                  <c:v>74.409079019195104</c:v>
                </c:pt>
                <c:pt idx="9">
                  <c:v>72.435204899018487</c:v>
                </c:pt>
                <c:pt idx="10">
                  <c:v>72.151841127936152</c:v>
                </c:pt>
                <c:pt idx="11" formatCode="General">
                  <c:v>72.180000000000007</c:v>
                </c:pt>
                <c:pt idx="12">
                  <c:v>74.988946629484872</c:v>
                </c:pt>
                <c:pt idx="13">
                  <c:v>72.051360622562399</c:v>
                </c:pt>
                <c:pt idx="14">
                  <c:v>71.83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6-499B-A85A-687DD2C9AE2B}"/>
            </c:ext>
          </c:extLst>
        </c:ser>
        <c:ser>
          <c:idx val="4"/>
          <c:order val="1"/>
          <c:tx>
            <c:strRef>
              <c:f>สรุปอายุคาดเฉลี่ย!$B$9</c:f>
              <c:strCache>
                <c:ptCount val="1"/>
                <c:pt idx="0">
                  <c:v>หญิง</c:v>
                </c:pt>
              </c:strCache>
            </c:strRef>
          </c:tx>
          <c:invertIfNegative val="0"/>
          <c:cat>
            <c:numRef>
              <c:f>สรุปอายุคาดเฉลี่ย!$C$6:$Q$6</c:f>
              <c:numCache>
                <c:formatCode>General</c:formatCode>
                <c:ptCount val="15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สรุปอายุคาดเฉลี่ย!$C$9:$Q$9</c:f>
              <c:numCache>
                <c:formatCode>0.00</c:formatCode>
                <c:ptCount val="15"/>
                <c:pt idx="0">
                  <c:v>76.099999999999994</c:v>
                </c:pt>
                <c:pt idx="1">
                  <c:v>76.8</c:v>
                </c:pt>
                <c:pt idx="2">
                  <c:v>78.680000000000007</c:v>
                </c:pt>
                <c:pt idx="3">
                  <c:v>77.37</c:v>
                </c:pt>
                <c:pt idx="4">
                  <c:v>77.83</c:v>
                </c:pt>
                <c:pt idx="5">
                  <c:v>76.94</c:v>
                </c:pt>
                <c:pt idx="6">
                  <c:v>78.33</c:v>
                </c:pt>
                <c:pt idx="7">
                  <c:v>78.44</c:v>
                </c:pt>
                <c:pt idx="8">
                  <c:v>80.369638011412576</c:v>
                </c:pt>
                <c:pt idx="9">
                  <c:v>79.693872166568838</c:v>
                </c:pt>
                <c:pt idx="10">
                  <c:v>79.220885275401045</c:v>
                </c:pt>
                <c:pt idx="11">
                  <c:v>79.38</c:v>
                </c:pt>
                <c:pt idx="12">
                  <c:v>82.767596502407628</c:v>
                </c:pt>
                <c:pt idx="13">
                  <c:v>79.642539743008498</c:v>
                </c:pt>
                <c:pt idx="14">
                  <c:v>79.42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6-499B-A85A-687DD2C9AE2B}"/>
            </c:ext>
          </c:extLst>
        </c:ser>
        <c:ser>
          <c:idx val="5"/>
          <c:order val="2"/>
          <c:tx>
            <c:strRef>
              <c:f>สรุปอายุคาดเฉลี่ย!$B$10</c:f>
              <c:strCache>
                <c:ptCount val="1"/>
                <c:pt idx="0">
                  <c:v>ชายและหญิง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สรุปอายุคาดเฉลี่ย!$C$6:$Q$6</c:f>
              <c:numCache>
                <c:formatCode>General</c:formatCode>
                <c:ptCount val="15"/>
                <c:pt idx="0">
                  <c:v>2543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สรุปอายุคาดเฉลี่ย!$C$10:$Q$10</c:f>
              <c:numCache>
                <c:formatCode>0.00</c:formatCode>
                <c:ptCount val="15"/>
                <c:pt idx="0">
                  <c:v>72.540000000000006</c:v>
                </c:pt>
                <c:pt idx="1">
                  <c:v>73.069999999999993</c:v>
                </c:pt>
                <c:pt idx="2">
                  <c:v>75.5</c:v>
                </c:pt>
                <c:pt idx="3">
                  <c:v>73.66</c:v>
                </c:pt>
                <c:pt idx="4">
                  <c:v>74.52</c:v>
                </c:pt>
                <c:pt idx="5">
                  <c:v>73.75</c:v>
                </c:pt>
                <c:pt idx="6">
                  <c:v>74.59</c:v>
                </c:pt>
                <c:pt idx="7">
                  <c:v>74.87</c:v>
                </c:pt>
                <c:pt idx="8">
                  <c:v>74.812415146536253</c:v>
                </c:pt>
                <c:pt idx="9">
                  <c:v>74.501539698042009</c:v>
                </c:pt>
                <c:pt idx="10">
                  <c:v>75.701043162654514</c:v>
                </c:pt>
                <c:pt idx="11">
                  <c:v>75.69</c:v>
                </c:pt>
                <c:pt idx="12">
                  <c:v>77.766391684234065</c:v>
                </c:pt>
                <c:pt idx="13">
                  <c:v>75.858782606514893</c:v>
                </c:pt>
                <c:pt idx="14">
                  <c:v>75.63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A6-499B-A85A-687DD2C9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1536226144"/>
        <c:axId val="-1536219072"/>
      </c:barChart>
      <c:catAx>
        <c:axId val="-15362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36219072"/>
        <c:crosses val="autoZero"/>
        <c:auto val="1"/>
        <c:lblAlgn val="ctr"/>
        <c:lblOffset val="100"/>
        <c:noMultiLvlLbl val="0"/>
      </c:catAx>
      <c:valAx>
        <c:axId val="-1536219072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600" b="1" baseline="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-15362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67273006034185"/>
          <c:y val="3.980274618117037E-2"/>
          <c:w val="0.13054147091140728"/>
          <c:h val="0.1903465092820857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26121734783151"/>
          <c:y val="8.3808074060283483E-2"/>
          <c:w val="0.61115048118985127"/>
          <c:h val="0.68934237386993302"/>
        </c:manualLayout>
      </c:layout>
      <c:bar3DChart>
        <c:barDir val="col"/>
        <c:grouping val="clustered"/>
        <c:varyColors val="0"/>
        <c:ser>
          <c:idx val="0"/>
          <c:order val="0"/>
          <c:tx>
            <c:v>สุพรรณบุรี</c:v>
          </c:tx>
          <c:invertIfNegative val="0"/>
          <c:dLbls>
            <c:dLbl>
              <c:idx val="0"/>
              <c:layout>
                <c:manualLayout>
                  <c:x val="-5.5555555555555558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7-49EB-8D88-03097D7B4E1D}"/>
                </c:ext>
              </c:extLst>
            </c:dLbl>
            <c:dLbl>
              <c:idx val="1"/>
              <c:layout>
                <c:manualLayout>
                  <c:x val="0"/>
                  <c:y val="-2.777777777777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7-49EB-8D88-03097D7B4E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สรุปอายุคาดเฉลี่ย!$E$56:$E$57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สรุปอายุคาดเฉลี่ย!$F$56:$F$57</c:f>
              <c:numCache>
                <c:formatCode>0.00</c:formatCode>
                <c:ptCount val="2"/>
                <c:pt idx="0">
                  <c:v>71.650000000000006</c:v>
                </c:pt>
                <c:pt idx="1">
                  <c:v>79.180000000000007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7-49EB-8D88-03097D7B4E1D}"/>
            </c:ext>
          </c:extLst>
        </c:ser>
        <c:ser>
          <c:idx val="1"/>
          <c:order val="1"/>
          <c:tx>
            <c:v>ประเทศไทย</c:v>
          </c:tx>
          <c:invertIfNegative val="0"/>
          <c:dLbls>
            <c:dLbl>
              <c:idx val="0"/>
              <c:layout>
                <c:manualLayout>
                  <c:x val="1.3888888888888888E-2"/>
                  <c:y val="-5.5555555555555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7-49EB-8D88-03097D7B4E1D}"/>
                </c:ext>
              </c:extLst>
            </c:dLbl>
            <c:dLbl>
              <c:idx val="1"/>
              <c:layout>
                <c:manualLayout>
                  <c:x val="2.5000000000000001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67-49EB-8D88-03097D7B4E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สรุปอายุคาดเฉลี่ย!$E$56:$E$57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สรุปอายุคาดเฉลี่ย!$G$56:$G$57</c:f>
              <c:numCache>
                <c:formatCode>General</c:formatCode>
                <c:ptCount val="2"/>
                <c:pt idx="0">
                  <c:v>73.28</c:v>
                </c:pt>
                <c:pt idx="1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67-49EB-8D88-03097D7B4E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536227232"/>
        <c:axId val="-1536221248"/>
        <c:axId val="0"/>
      </c:bar3DChart>
      <c:catAx>
        <c:axId val="-1536227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36221248"/>
        <c:crosses val="autoZero"/>
        <c:auto val="1"/>
        <c:lblAlgn val="ctr"/>
        <c:lblOffset val="100"/>
        <c:noMultiLvlLbl val="0"/>
      </c:catAx>
      <c:valAx>
        <c:axId val="-1536221248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crossAx val="-153622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24059492563427"/>
          <c:y val="0.86998651210265388"/>
          <c:w val="0.53613798275215607"/>
          <c:h val="8.383362719437538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สุพรรณบุรี</c:v>
          </c:tx>
          <c:invertIfNegative val="0"/>
          <c:dLbls>
            <c:dLbl>
              <c:idx val="0"/>
              <c:layout>
                <c:manualLayout>
                  <c:x val="2.7777777777777779E-3"/>
                  <c:y val="-7.407407407407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4-451F-BD76-344C42EB2589}"/>
                </c:ext>
              </c:extLst>
            </c:dLbl>
            <c:dLbl>
              <c:idx val="1"/>
              <c:layout>
                <c:manualLayout>
                  <c:x val="-5.5555555555555558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84-451F-BD76-344C42EB25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สรุปอายุคาดเฉลี่ย!$E$60:$E$61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สรุปอายุคาดเฉลี่ย!$F$60:$F$61</c:f>
              <c:numCache>
                <c:formatCode>0.00</c:formatCode>
                <c:ptCount val="2"/>
                <c:pt idx="0">
                  <c:v>19.73</c:v>
                </c:pt>
                <c:pt idx="1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4-451F-BD76-344C42EB2589}"/>
            </c:ext>
          </c:extLst>
        </c:ser>
        <c:ser>
          <c:idx val="1"/>
          <c:order val="1"/>
          <c:tx>
            <c:v>ประเทศไทย</c:v>
          </c:tx>
          <c:invertIfNegative val="0"/>
          <c:dLbls>
            <c:dLbl>
              <c:idx val="0"/>
              <c:layout>
                <c:manualLayout>
                  <c:x val="2.777777777777777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4-451F-BD76-344C42EB2589}"/>
                </c:ext>
              </c:extLst>
            </c:dLbl>
            <c:dLbl>
              <c:idx val="1"/>
              <c:layout>
                <c:manualLayout>
                  <c:x val="3.3333333333333333E-2"/>
                  <c:y val="-5.5555555555555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84-451F-BD76-344C42EB25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สรุปอายุคาดเฉลี่ย!$E$60:$E$61</c:f>
              <c:strCache>
                <c:ptCount val="2"/>
                <c:pt idx="0">
                  <c:v>ชาย</c:v>
                </c:pt>
                <c:pt idx="1">
                  <c:v>หญิง</c:v>
                </c:pt>
              </c:strCache>
            </c:strRef>
          </c:cat>
          <c:val>
            <c:numRef>
              <c:f>สรุปอายุคาดเฉลี่ย!$G$60:$G$61</c:f>
              <c:numCache>
                <c:formatCode>General</c:formatCode>
                <c:ptCount val="2"/>
                <c:pt idx="0">
                  <c:v>20.100000000000001</c:v>
                </c:pt>
                <c:pt idx="1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84-451F-BD76-344C42EB2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536218528"/>
        <c:axId val="-1536226688"/>
        <c:axId val="0"/>
      </c:bar3DChart>
      <c:catAx>
        <c:axId val="-1536218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536226688"/>
        <c:crosses val="autoZero"/>
        <c:auto val="1"/>
        <c:lblAlgn val="ctr"/>
        <c:lblOffset val="100"/>
        <c:noMultiLvlLbl val="0"/>
      </c:catAx>
      <c:valAx>
        <c:axId val="-1536226688"/>
        <c:scaling>
          <c:orientation val="minMax"/>
          <c:max val="100"/>
          <c:min val="0"/>
        </c:scaling>
        <c:delete val="0"/>
        <c:axPos val="l"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-1536218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24</xdr:row>
      <xdr:rowOff>114300</xdr:rowOff>
    </xdr:from>
    <xdr:to>
      <xdr:col>14</xdr:col>
      <xdr:colOff>335280</xdr:colOff>
      <xdr:row>46</xdr:row>
      <xdr:rowOff>60959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541020</xdr:colOff>
      <xdr:row>53</xdr:row>
      <xdr:rowOff>95251</xdr:rowOff>
    </xdr:from>
    <xdr:to>
      <xdr:col>13</xdr:col>
      <xdr:colOff>607695</xdr:colOff>
      <xdr:row>68</xdr:row>
      <xdr:rowOff>156210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502920</xdr:colOff>
      <xdr:row>72</xdr:row>
      <xdr:rowOff>64770</xdr:rowOff>
    </xdr:from>
    <xdr:to>
      <xdr:col>13</xdr:col>
      <xdr:colOff>441960</xdr:colOff>
      <xdr:row>86</xdr:row>
      <xdr:rowOff>93345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52917</xdr:colOff>
      <xdr:row>20</xdr:row>
      <xdr:rowOff>116417</xdr:rowOff>
    </xdr:from>
    <xdr:to>
      <xdr:col>15</xdr:col>
      <xdr:colOff>317500</xdr:colOff>
      <xdr:row>20</xdr:row>
      <xdr:rowOff>118005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450667" y="3831167"/>
          <a:ext cx="3143250" cy="1588"/>
        </a:xfrm>
        <a:prstGeom prst="straightConnector1">
          <a:avLst/>
        </a:prstGeom>
        <a:ln w="2540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321736</xdr:colOff>
      <xdr:row>20</xdr:row>
      <xdr:rowOff>121707</xdr:rowOff>
    </xdr:from>
    <xdr:to>
      <xdr:col>15</xdr:col>
      <xdr:colOff>321737</xdr:colOff>
      <xdr:row>24</xdr:row>
      <xdr:rowOff>102661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16200000" flipH="1">
          <a:off x="10237260" y="4197350"/>
          <a:ext cx="721787" cy="1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347"/>
  <sheetViews>
    <sheetView workbookViewId="0">
      <selection activeCell="Q13" sqref="Q13"/>
    </sheetView>
  </sheetViews>
  <sheetFormatPr defaultColWidth="9.109375" defaultRowHeight="13.2" x14ac:dyDescent="0.25"/>
  <cols>
    <col min="1" max="1" width="5.109375" style="98" customWidth="1"/>
    <col min="2" max="2" width="25.5546875" style="95" bestFit="1" customWidth="1"/>
    <col min="3" max="3" width="8.88671875" style="95" customWidth="1"/>
    <col min="4" max="8" width="8.88671875" style="96" customWidth="1"/>
    <col min="9" max="36" width="9.109375" style="98"/>
    <col min="37" max="16384" width="9.109375" style="96"/>
  </cols>
  <sheetData>
    <row r="1" spans="1:36" s="98" customFormat="1" x14ac:dyDescent="0.25"/>
    <row r="2" spans="1:36" s="98" customFormat="1" ht="15" x14ac:dyDescent="0.25">
      <c r="B2" s="119" t="s">
        <v>148</v>
      </c>
    </row>
    <row r="3" spans="1:36" s="98" customFormat="1" ht="15" x14ac:dyDescent="0.25">
      <c r="B3" s="119" t="s">
        <v>324</v>
      </c>
    </row>
    <row r="4" spans="1:36" s="99" customFormat="1" ht="10.199999999999999" x14ac:dyDescent="0.2"/>
    <row r="5" spans="1:36" s="101" customFormat="1" ht="17.25" customHeight="1" x14ac:dyDescent="0.25">
      <c r="A5" s="100"/>
      <c r="B5" s="282" t="s">
        <v>36</v>
      </c>
      <c r="C5" s="283" t="s">
        <v>144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</row>
    <row r="6" spans="1:36" s="101" customFormat="1" ht="17.25" customHeight="1" x14ac:dyDescent="0.25">
      <c r="A6" s="100"/>
      <c r="B6" s="282"/>
      <c r="C6" s="97">
        <v>2543</v>
      </c>
      <c r="D6" s="97">
        <v>2549</v>
      </c>
      <c r="E6" s="97">
        <v>2550</v>
      </c>
      <c r="F6" s="97">
        <v>2551</v>
      </c>
      <c r="G6" s="97">
        <v>2552</v>
      </c>
      <c r="H6" s="97">
        <v>2553</v>
      </c>
      <c r="I6" s="97">
        <v>2554</v>
      </c>
      <c r="J6" s="97">
        <v>2555</v>
      </c>
      <c r="K6" s="97">
        <v>2556</v>
      </c>
      <c r="L6" s="97">
        <v>2557</v>
      </c>
      <c r="M6" s="97">
        <v>2558</v>
      </c>
      <c r="N6" s="97">
        <v>2559</v>
      </c>
      <c r="O6" s="97">
        <v>2560</v>
      </c>
      <c r="P6" s="97">
        <v>2561</v>
      </c>
      <c r="Q6" s="97">
        <v>2562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6" s="101" customFormat="1" ht="17.25" customHeight="1" x14ac:dyDescent="0.25">
      <c r="A7" s="100"/>
      <c r="B7" s="102" t="s">
        <v>143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</row>
    <row r="8" spans="1:36" s="101" customFormat="1" ht="17.25" customHeight="1" x14ac:dyDescent="0.25">
      <c r="A8" s="100"/>
      <c r="B8" s="104" t="s">
        <v>140</v>
      </c>
      <c r="C8" s="105">
        <v>68.98</v>
      </c>
      <c r="D8" s="106">
        <v>69.34</v>
      </c>
      <c r="E8" s="106">
        <v>72.2</v>
      </c>
      <c r="F8" s="106">
        <v>70.17</v>
      </c>
      <c r="G8" s="106">
        <v>71.150000000000006</v>
      </c>
      <c r="H8" s="106">
        <v>70.510000000000005</v>
      </c>
      <c r="I8" s="106">
        <v>70.84</v>
      </c>
      <c r="J8" s="106">
        <v>71.260000000000005</v>
      </c>
      <c r="K8" s="106">
        <v>74.409079019195104</v>
      </c>
      <c r="L8" s="106">
        <v>72.435204899018487</v>
      </c>
      <c r="M8" s="106">
        <v>72.151841127936152</v>
      </c>
      <c r="N8" s="103">
        <v>72.180000000000007</v>
      </c>
      <c r="O8" s="106">
        <v>74.988946629484872</v>
      </c>
      <c r="P8" s="106">
        <v>72.051360622562399</v>
      </c>
      <c r="Q8" s="106">
        <v>71.83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36" s="101" customFormat="1" ht="17.25" customHeight="1" x14ac:dyDescent="0.25">
      <c r="A9" s="100"/>
      <c r="B9" s="104" t="s">
        <v>141</v>
      </c>
      <c r="C9" s="105">
        <v>76.099999999999994</v>
      </c>
      <c r="D9" s="106">
        <v>76.8</v>
      </c>
      <c r="E9" s="106">
        <v>78.680000000000007</v>
      </c>
      <c r="F9" s="106">
        <v>77.37</v>
      </c>
      <c r="G9" s="106">
        <v>77.83</v>
      </c>
      <c r="H9" s="106">
        <v>76.94</v>
      </c>
      <c r="I9" s="106">
        <v>78.33</v>
      </c>
      <c r="J9" s="106">
        <v>78.44</v>
      </c>
      <c r="K9" s="106">
        <v>80.369638011412576</v>
      </c>
      <c r="L9" s="106">
        <v>79.693872166568838</v>
      </c>
      <c r="M9" s="106">
        <v>79.220885275401045</v>
      </c>
      <c r="N9" s="106">
        <v>79.38</v>
      </c>
      <c r="O9" s="106">
        <v>82.767596502407628</v>
      </c>
      <c r="P9" s="106">
        <v>79.642539743008498</v>
      </c>
      <c r="Q9" s="106">
        <v>79.42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</row>
    <row r="10" spans="1:36" s="101" customFormat="1" ht="17.25" customHeight="1" x14ac:dyDescent="0.25">
      <c r="A10" s="100"/>
      <c r="B10" s="104" t="s">
        <v>142</v>
      </c>
      <c r="C10" s="105">
        <v>72.540000000000006</v>
      </c>
      <c r="D10" s="106">
        <v>73.069999999999993</v>
      </c>
      <c r="E10" s="106">
        <v>75.5</v>
      </c>
      <c r="F10" s="106">
        <v>73.66</v>
      </c>
      <c r="G10" s="106">
        <v>74.52</v>
      </c>
      <c r="H10" s="106">
        <v>73.75</v>
      </c>
      <c r="I10" s="106">
        <v>74.59</v>
      </c>
      <c r="J10" s="106">
        <v>74.87</v>
      </c>
      <c r="K10" s="106">
        <v>74.812415146536253</v>
      </c>
      <c r="L10" s="106">
        <v>74.501539698042009</v>
      </c>
      <c r="M10" s="106">
        <v>75.701043162654514</v>
      </c>
      <c r="N10" s="106">
        <v>75.69</v>
      </c>
      <c r="O10" s="106">
        <v>77.766391684234065</v>
      </c>
      <c r="P10" s="106">
        <v>75.858782606514893</v>
      </c>
      <c r="Q10" s="106">
        <v>75.63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</row>
    <row r="11" spans="1:36" s="101" customFormat="1" ht="17.25" customHeight="1" x14ac:dyDescent="0.25">
      <c r="A11" s="100"/>
      <c r="B11" s="107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</row>
    <row r="12" spans="1:36" s="101" customFormat="1" ht="17.25" customHeight="1" x14ac:dyDescent="0.25">
      <c r="A12" s="100"/>
      <c r="B12" s="107" t="s">
        <v>43</v>
      </c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</row>
    <row r="13" spans="1:36" s="101" customFormat="1" ht="17.25" customHeight="1" x14ac:dyDescent="0.25">
      <c r="A13" s="100"/>
      <c r="B13" s="110" t="s">
        <v>140</v>
      </c>
      <c r="C13" s="108">
        <v>19.25</v>
      </c>
      <c r="D13" s="109">
        <v>18.920000000000002</v>
      </c>
      <c r="E13" s="109">
        <v>19.579999999999998</v>
      </c>
      <c r="F13" s="109">
        <v>19.350000000000001</v>
      </c>
      <c r="G13" s="109">
        <v>19.309999999999999</v>
      </c>
      <c r="H13" s="109">
        <v>18.96</v>
      </c>
      <c r="I13" s="109">
        <v>19.47</v>
      </c>
      <c r="J13" s="109">
        <v>19.54</v>
      </c>
      <c r="K13" s="109">
        <v>23.498790697514433</v>
      </c>
      <c r="L13" s="109">
        <v>20.70274146402387</v>
      </c>
      <c r="M13" s="109">
        <v>20.24052340457494</v>
      </c>
      <c r="N13" s="109">
        <v>20.07</v>
      </c>
      <c r="O13" s="109">
        <v>23.665147394098362</v>
      </c>
      <c r="P13" s="109">
        <v>20.547748021070493</v>
      </c>
      <c r="Q13" s="109">
        <v>19.73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s="101" customFormat="1" ht="17.25" customHeight="1" x14ac:dyDescent="0.25">
      <c r="A14" s="100"/>
      <c r="B14" s="110" t="s">
        <v>141</v>
      </c>
      <c r="C14" s="108">
        <v>21.74</v>
      </c>
      <c r="D14" s="109">
        <v>21.75</v>
      </c>
      <c r="E14" s="109">
        <v>22.73</v>
      </c>
      <c r="F14" s="109">
        <v>22.23</v>
      </c>
      <c r="G14" s="109">
        <v>22.25</v>
      </c>
      <c r="H14" s="109">
        <v>21.68</v>
      </c>
      <c r="I14" s="109">
        <v>22.66</v>
      </c>
      <c r="J14" s="109">
        <v>22.96</v>
      </c>
      <c r="K14" s="109">
        <v>25.253037216122081</v>
      </c>
      <c r="L14" s="109">
        <v>23.917707787606517</v>
      </c>
      <c r="M14" s="109">
        <v>23.366166049510042</v>
      </c>
      <c r="N14" s="109">
        <v>23.57</v>
      </c>
      <c r="O14" s="109">
        <v>27.253130462302693</v>
      </c>
      <c r="P14" s="109">
        <v>24.05575002800661</v>
      </c>
      <c r="Q14" s="109">
        <v>23.4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</row>
    <row r="15" spans="1:36" s="114" customFormat="1" ht="24" customHeight="1" x14ac:dyDescent="0.25">
      <c r="A15" s="111"/>
      <c r="B15" s="115" t="s">
        <v>142</v>
      </c>
      <c r="C15" s="112">
        <v>20.6</v>
      </c>
      <c r="D15" s="113">
        <v>20.45</v>
      </c>
      <c r="E15" s="113">
        <v>21.29</v>
      </c>
      <c r="F15" s="113">
        <v>20.79</v>
      </c>
      <c r="G15" s="113">
        <v>20.91</v>
      </c>
      <c r="H15" s="113">
        <v>20.440000000000001</v>
      </c>
      <c r="I15" s="113">
        <v>21.2</v>
      </c>
      <c r="J15" s="113">
        <v>21.39</v>
      </c>
      <c r="K15" s="113">
        <v>21.357118093280818</v>
      </c>
      <c r="L15" s="113">
        <v>20.498386913315471</v>
      </c>
      <c r="M15" s="113">
        <v>21.935191884709916</v>
      </c>
      <c r="N15" s="113">
        <v>21.82</v>
      </c>
      <c r="O15" s="113">
        <v>24.280999020086298</v>
      </c>
      <c r="P15" s="113">
        <v>22.449829907181535</v>
      </c>
      <c r="Q15" s="113">
        <v>21.7</v>
      </c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</row>
    <row r="16" spans="1:36" s="99" customFormat="1" ht="10.199999999999999" x14ac:dyDescent="0.2"/>
    <row r="17" spans="2:6" s="98" customFormat="1" x14ac:dyDescent="0.25">
      <c r="B17" s="98" t="s">
        <v>301</v>
      </c>
    </row>
    <row r="18" spans="2:6" s="98" customFormat="1" x14ac:dyDescent="0.25">
      <c r="B18" s="120" t="s">
        <v>300</v>
      </c>
    </row>
    <row r="19" spans="2:6" s="98" customFormat="1" x14ac:dyDescent="0.25">
      <c r="F19" s="259"/>
    </row>
    <row r="20" spans="2:6" s="98" customFormat="1" x14ac:dyDescent="0.25"/>
    <row r="21" spans="2:6" s="98" customFormat="1" x14ac:dyDescent="0.25"/>
    <row r="22" spans="2:6" s="98" customFormat="1" x14ac:dyDescent="0.25"/>
    <row r="23" spans="2:6" s="98" customFormat="1" x14ac:dyDescent="0.25"/>
    <row r="24" spans="2:6" s="98" customFormat="1" x14ac:dyDescent="0.25"/>
    <row r="25" spans="2:6" s="98" customFormat="1" x14ac:dyDescent="0.25"/>
    <row r="26" spans="2:6" s="98" customFormat="1" x14ac:dyDescent="0.25"/>
    <row r="27" spans="2:6" s="98" customFormat="1" x14ac:dyDescent="0.25"/>
    <row r="28" spans="2:6" s="98" customFormat="1" x14ac:dyDescent="0.25"/>
    <row r="29" spans="2:6" s="98" customFormat="1" x14ac:dyDescent="0.25"/>
    <row r="30" spans="2:6" s="98" customFormat="1" x14ac:dyDescent="0.25"/>
    <row r="31" spans="2:6" s="98" customFormat="1" x14ac:dyDescent="0.25"/>
    <row r="32" spans="2:6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pans="5:7" s="98" customFormat="1" x14ac:dyDescent="0.25"/>
    <row r="50" spans="5:7" s="98" customFormat="1" x14ac:dyDescent="0.25"/>
    <row r="51" spans="5:7" s="98" customFormat="1" x14ac:dyDescent="0.25"/>
    <row r="52" spans="5:7" s="98" customFormat="1" x14ac:dyDescent="0.25"/>
    <row r="53" spans="5:7" s="98" customFormat="1" x14ac:dyDescent="0.25"/>
    <row r="54" spans="5:7" s="98" customFormat="1" x14ac:dyDescent="0.25">
      <c r="E54" s="98" t="s">
        <v>317</v>
      </c>
    </row>
    <row r="55" spans="5:7" s="98" customFormat="1" x14ac:dyDescent="0.25">
      <c r="E55" s="98" t="s">
        <v>318</v>
      </c>
    </row>
    <row r="56" spans="5:7" s="98" customFormat="1" x14ac:dyDescent="0.25">
      <c r="E56" s="98" t="s">
        <v>140</v>
      </c>
      <c r="F56" s="267">
        <v>71.650000000000006</v>
      </c>
      <c r="G56" s="98">
        <v>73.28</v>
      </c>
    </row>
    <row r="57" spans="5:7" s="98" customFormat="1" x14ac:dyDescent="0.25">
      <c r="E57" s="98" t="s">
        <v>141</v>
      </c>
      <c r="F57" s="267">
        <v>79.180000000000007</v>
      </c>
      <c r="G57" s="98">
        <v>80.099999999999994</v>
      </c>
    </row>
    <row r="58" spans="5:7" s="98" customFormat="1" x14ac:dyDescent="0.25">
      <c r="E58" s="98" t="s">
        <v>319</v>
      </c>
    </row>
    <row r="59" spans="5:7" s="98" customFormat="1" x14ac:dyDescent="0.25">
      <c r="E59" s="98" t="s">
        <v>320</v>
      </c>
    </row>
    <row r="60" spans="5:7" s="98" customFormat="1" x14ac:dyDescent="0.25">
      <c r="E60" s="98" t="s">
        <v>140</v>
      </c>
      <c r="F60" s="267">
        <v>19.73</v>
      </c>
      <c r="G60" s="98">
        <v>20.100000000000001</v>
      </c>
    </row>
    <row r="61" spans="5:7" s="98" customFormat="1" x14ac:dyDescent="0.25">
      <c r="E61" s="98" t="s">
        <v>141</v>
      </c>
      <c r="F61" s="267">
        <v>23.4</v>
      </c>
      <c r="G61" s="98">
        <v>23.3</v>
      </c>
    </row>
    <row r="62" spans="5:7" s="98" customFormat="1" x14ac:dyDescent="0.25"/>
    <row r="63" spans="5:7" s="98" customFormat="1" x14ac:dyDescent="0.25"/>
    <row r="64" spans="5:7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  <row r="310" s="98" customFormat="1" x14ac:dyDescent="0.25"/>
    <row r="311" s="98" customFormat="1" x14ac:dyDescent="0.25"/>
    <row r="312" s="98" customFormat="1" x14ac:dyDescent="0.25"/>
    <row r="313" s="98" customFormat="1" x14ac:dyDescent="0.25"/>
    <row r="314" s="98" customFormat="1" x14ac:dyDescent="0.25"/>
    <row r="315" s="98" customFormat="1" x14ac:dyDescent="0.25"/>
    <row r="316" s="98" customFormat="1" x14ac:dyDescent="0.25"/>
    <row r="317" s="98" customFormat="1" x14ac:dyDescent="0.25"/>
    <row r="318" s="98" customFormat="1" x14ac:dyDescent="0.25"/>
    <row r="319" s="98" customFormat="1" x14ac:dyDescent="0.25"/>
    <row r="320" s="98" customFormat="1" x14ac:dyDescent="0.25"/>
    <row r="321" s="98" customFormat="1" x14ac:dyDescent="0.25"/>
    <row r="322" s="98" customFormat="1" x14ac:dyDescent="0.25"/>
    <row r="323" s="98" customFormat="1" x14ac:dyDescent="0.25"/>
    <row r="324" s="98" customFormat="1" x14ac:dyDescent="0.25"/>
    <row r="325" s="98" customFormat="1" x14ac:dyDescent="0.25"/>
    <row r="326" s="98" customFormat="1" x14ac:dyDescent="0.25"/>
    <row r="327" s="98" customFormat="1" x14ac:dyDescent="0.25"/>
    <row r="328" s="98" customFormat="1" x14ac:dyDescent="0.25"/>
    <row r="329" s="98" customFormat="1" x14ac:dyDescent="0.25"/>
    <row r="330" s="98" customFormat="1" x14ac:dyDescent="0.25"/>
    <row r="331" s="98" customFormat="1" x14ac:dyDescent="0.25"/>
    <row r="332" s="98" customFormat="1" x14ac:dyDescent="0.25"/>
    <row r="333" s="98" customFormat="1" x14ac:dyDescent="0.25"/>
    <row r="334" s="98" customFormat="1" x14ac:dyDescent="0.25"/>
    <row r="335" s="98" customFormat="1" x14ac:dyDescent="0.25"/>
    <row r="336" s="98" customFormat="1" x14ac:dyDescent="0.25"/>
    <row r="337" s="98" customFormat="1" x14ac:dyDescent="0.25"/>
    <row r="338" s="98" customFormat="1" x14ac:dyDescent="0.25"/>
    <row r="339" s="98" customFormat="1" x14ac:dyDescent="0.25"/>
    <row r="340" s="98" customFormat="1" x14ac:dyDescent="0.25"/>
    <row r="341" s="98" customFormat="1" x14ac:dyDescent="0.25"/>
    <row r="342" s="98" customFormat="1" x14ac:dyDescent="0.25"/>
    <row r="343" s="98" customFormat="1" x14ac:dyDescent="0.25"/>
    <row r="344" s="98" customFormat="1" x14ac:dyDescent="0.25"/>
    <row r="345" s="98" customFormat="1" x14ac:dyDescent="0.25"/>
    <row r="346" s="98" customFormat="1" x14ac:dyDescent="0.25"/>
    <row r="347" s="98" customFormat="1" x14ac:dyDescent="0.25"/>
  </sheetData>
  <mergeCells count="2">
    <mergeCell ref="B5:B6"/>
    <mergeCell ref="C5:Q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FF"/>
  </sheetPr>
  <dimension ref="B2:Q82"/>
  <sheetViews>
    <sheetView workbookViewId="0">
      <selection activeCell="O18" sqref="B18:O18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192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4616</v>
      </c>
      <c r="F5" s="14">
        <v>29</v>
      </c>
      <c r="G5" s="3">
        <f>+F5/E5</f>
        <v>6.2824956672443673E-3</v>
      </c>
      <c r="H5" s="1">
        <v>0.1</v>
      </c>
      <c r="I5" s="3">
        <f>+(D5*G5)/(1+D5*(1-H5)*G5)</f>
        <v>6.2471726158419673E-3</v>
      </c>
      <c r="J5" s="4">
        <f>1-I5</f>
        <v>0.99375282738415804</v>
      </c>
      <c r="K5" s="5">
        <v>100000</v>
      </c>
      <c r="L5" s="6">
        <f>+K5-K6</f>
        <v>624.71726158419915</v>
      </c>
      <c r="M5" s="5">
        <f>0.1*D5*L5+(K6*D5)</f>
        <v>99437.754464574216</v>
      </c>
      <c r="N5" s="6">
        <f t="shared" ref="N5:N26" si="0">+N6+M5</f>
        <v>7125866.1213022703</v>
      </c>
      <c r="O5" s="15">
        <f>+N5/K5</f>
        <v>71.258661213022705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19479</v>
      </c>
      <c r="F6" s="14">
        <v>12</v>
      </c>
      <c r="G6" s="3">
        <f t="shared" ref="G6:G26" si="1">+F6/E6</f>
        <v>6.1604805174803631E-4</v>
      </c>
      <c r="H6" s="1">
        <v>0.4</v>
      </c>
      <c r="I6" s="3">
        <f t="shared" ref="I6:I26" si="2">+(D6*G6)/(1+D6*(1-H6)*G6)</f>
        <v>2.4605542398425245E-3</v>
      </c>
      <c r="J6" s="4">
        <f t="shared" ref="J6:J26" si="3">1-I6</f>
        <v>0.99753944576015752</v>
      </c>
      <c r="K6" s="5">
        <f>+K5-(K5*I5)</f>
        <v>99375.282738415801</v>
      </c>
      <c r="L6" s="6">
        <f t="shared" ref="L6:L26" si="4">+K6-K7</f>
        <v>244.51827327755746</v>
      </c>
      <c r="M6" s="5">
        <f>0.4*D6*L6+(K7*D6)</f>
        <v>396914.28709779709</v>
      </c>
      <c r="N6" s="6">
        <f t="shared" si="0"/>
        <v>7026428.3668376962</v>
      </c>
      <c r="O6" s="15">
        <f t="shared" ref="O6:O26" si="5">+N6/K6</f>
        <v>70.705996231812165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25435</v>
      </c>
      <c r="F7" s="14">
        <v>17</v>
      </c>
      <c r="G7" s="3">
        <f t="shared" si="1"/>
        <v>6.6837035580892469E-4</v>
      </c>
      <c r="H7" s="1">
        <v>0.5</v>
      </c>
      <c r="I7" s="3">
        <f t="shared" si="2"/>
        <v>3.3362771072514967E-3</v>
      </c>
      <c r="J7" s="4">
        <f t="shared" si="3"/>
        <v>0.99666372289274852</v>
      </c>
      <c r="K7" s="5">
        <f t="shared" ref="K7:K26" si="6">+K6-(K6*I6)</f>
        <v>99130.764465138243</v>
      </c>
      <c r="L7" s="6">
        <f t="shared" si="4"/>
        <v>330.72770010937529</v>
      </c>
      <c r="M7" s="5">
        <f>0.5*D7*(K7+K8)</f>
        <v>494827.00307541771</v>
      </c>
      <c r="N7" s="6">
        <f t="shared" si="0"/>
        <v>6629514.0797398994</v>
      </c>
      <c r="O7" s="15">
        <f t="shared" si="5"/>
        <v>66.876454706160672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25498</v>
      </c>
      <c r="F8" s="14">
        <v>19</v>
      </c>
      <c r="G8" s="3">
        <f t="shared" si="1"/>
        <v>7.4515648286140089E-4</v>
      </c>
      <c r="H8" s="1">
        <v>0.5</v>
      </c>
      <c r="I8" s="3">
        <f t="shared" si="2"/>
        <v>3.7188545927854225E-3</v>
      </c>
      <c r="J8" s="4">
        <f t="shared" si="3"/>
        <v>0.99628114540721457</v>
      </c>
      <c r="K8" s="5">
        <f t="shared" si="6"/>
        <v>98800.036765028868</v>
      </c>
      <c r="L8" s="6">
        <f t="shared" si="4"/>
        <v>367.42297049099579</v>
      </c>
      <c r="M8" s="5">
        <f t="shared" ref="M8:M26" si="7">0.5*D8*(K8+K9)</f>
        <v>493081.62639891682</v>
      </c>
      <c r="N8" s="6">
        <f t="shared" si="0"/>
        <v>6134687.0766644813</v>
      </c>
      <c r="O8" s="15">
        <f t="shared" si="5"/>
        <v>62.09195135477831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30561</v>
      </c>
      <c r="F9" s="14">
        <v>61</v>
      </c>
      <c r="G9" s="3">
        <f t="shared" si="1"/>
        <v>1.996007984031936E-3</v>
      </c>
      <c r="H9" s="1">
        <v>0.5</v>
      </c>
      <c r="I9" s="3">
        <f t="shared" si="2"/>
        <v>9.9304865938430985E-3</v>
      </c>
      <c r="J9" s="4">
        <f t="shared" si="3"/>
        <v>0.9900695134061569</v>
      </c>
      <c r="K9" s="5">
        <f t="shared" si="6"/>
        <v>98432.613794537872</v>
      </c>
      <c r="L9" s="6">
        <f t="shared" si="4"/>
        <v>977.4837516835978</v>
      </c>
      <c r="M9" s="5">
        <f t="shared" si="7"/>
        <v>489719.35959348036</v>
      </c>
      <c r="N9" s="6">
        <f t="shared" si="0"/>
        <v>5641605.450265564</v>
      </c>
      <c r="O9" s="15">
        <f t="shared" si="5"/>
        <v>57.314392382605028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29352</v>
      </c>
      <c r="F10" s="14">
        <v>50</v>
      </c>
      <c r="G10" s="3">
        <f t="shared" si="1"/>
        <v>1.7034614336331425E-3</v>
      </c>
      <c r="H10" s="1">
        <v>0.5</v>
      </c>
      <c r="I10" s="3">
        <f t="shared" si="2"/>
        <v>8.481188723411472E-3</v>
      </c>
      <c r="J10" s="4">
        <f t="shared" si="3"/>
        <v>0.99151881127658847</v>
      </c>
      <c r="K10" s="5">
        <f t="shared" si="6"/>
        <v>97455.130042854275</v>
      </c>
      <c r="L10" s="6">
        <f t="shared" si="4"/>
        <v>826.53534995805239</v>
      </c>
      <c r="M10" s="5">
        <f t="shared" si="7"/>
        <v>485209.31183937623</v>
      </c>
      <c r="N10" s="6">
        <f t="shared" si="0"/>
        <v>5151886.0906720841</v>
      </c>
      <c r="O10" s="15">
        <f t="shared" si="5"/>
        <v>52.864185686342296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31359</v>
      </c>
      <c r="F11" s="14">
        <v>65</v>
      </c>
      <c r="G11" s="3">
        <f t="shared" si="1"/>
        <v>2.0727701776204598E-3</v>
      </c>
      <c r="H11" s="1">
        <v>0.5</v>
      </c>
      <c r="I11" s="3">
        <f t="shared" si="2"/>
        <v>1.0310423044588615E-2</v>
      </c>
      <c r="J11" s="4">
        <f t="shared" si="3"/>
        <v>0.98968957695541138</v>
      </c>
      <c r="K11" s="5">
        <f t="shared" si="6"/>
        <v>96628.594692896222</v>
      </c>
      <c r="L11" s="6">
        <f t="shared" si="4"/>
        <v>996.28168948784878</v>
      </c>
      <c r="M11" s="5">
        <f t="shared" si="7"/>
        <v>480652.26924076152</v>
      </c>
      <c r="N11" s="6">
        <f t="shared" si="0"/>
        <v>4666676.7788327076</v>
      </c>
      <c r="O11" s="15">
        <f t="shared" si="5"/>
        <v>48.294987562059454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33351</v>
      </c>
      <c r="F12" s="14">
        <v>102</v>
      </c>
      <c r="G12" s="3">
        <f t="shared" si="1"/>
        <v>3.0583790590986777E-3</v>
      </c>
      <c r="H12" s="1">
        <v>0.5</v>
      </c>
      <c r="I12" s="3">
        <f t="shared" si="2"/>
        <v>1.5175861453311909E-2</v>
      </c>
      <c r="J12" s="4">
        <f t="shared" si="3"/>
        <v>0.98482413854668804</v>
      </c>
      <c r="K12" s="5">
        <f t="shared" si="6"/>
        <v>95632.313003408373</v>
      </c>
      <c r="L12" s="6">
        <f t="shared" si="4"/>
        <v>1451.3027325994917</v>
      </c>
      <c r="M12" s="5">
        <f t="shared" si="7"/>
        <v>474533.30818554317</v>
      </c>
      <c r="N12" s="6">
        <f t="shared" si="0"/>
        <v>4186024.5095919464</v>
      </c>
      <c r="O12" s="15">
        <f t="shared" si="5"/>
        <v>43.772072201607784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32741</v>
      </c>
      <c r="F13" s="14">
        <v>122</v>
      </c>
      <c r="G13" s="3">
        <f t="shared" si="1"/>
        <v>3.7262148376653128E-3</v>
      </c>
      <c r="H13" s="1">
        <v>0.5</v>
      </c>
      <c r="I13" s="3">
        <f t="shared" si="2"/>
        <v>1.8459117593657325E-2</v>
      </c>
      <c r="J13" s="4">
        <f t="shared" si="3"/>
        <v>0.98154088240634263</v>
      </c>
      <c r="K13" s="5">
        <f t="shared" si="6"/>
        <v>94181.010270808882</v>
      </c>
      <c r="L13" s="6">
        <f t="shared" si="4"/>
        <v>1738.4983436783077</v>
      </c>
      <c r="M13" s="5">
        <f t="shared" si="7"/>
        <v>466558.80549484864</v>
      </c>
      <c r="N13" s="6">
        <f t="shared" si="0"/>
        <v>3711491.2014064034</v>
      </c>
      <c r="O13" s="15">
        <f t="shared" si="5"/>
        <v>39.408063161929881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31886</v>
      </c>
      <c r="F14" s="14">
        <v>177</v>
      </c>
      <c r="G14" s="3">
        <f t="shared" si="1"/>
        <v>5.5510255284450857E-3</v>
      </c>
      <c r="H14" s="1">
        <v>0.5</v>
      </c>
      <c r="I14" s="3">
        <f t="shared" si="2"/>
        <v>2.7375226193606259E-2</v>
      </c>
      <c r="J14" s="4">
        <f t="shared" si="3"/>
        <v>0.97262477380639378</v>
      </c>
      <c r="K14" s="5">
        <f t="shared" si="6"/>
        <v>92442.511927130574</v>
      </c>
      <c r="L14" s="6">
        <f t="shared" si="4"/>
        <v>2530.6346739103465</v>
      </c>
      <c r="M14" s="5">
        <f t="shared" si="7"/>
        <v>455885.97295087704</v>
      </c>
      <c r="N14" s="6">
        <f t="shared" si="0"/>
        <v>3244932.3959115548</v>
      </c>
      <c r="O14" s="15">
        <f t="shared" si="5"/>
        <v>35.102165965258813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32866</v>
      </c>
      <c r="F15" s="14">
        <v>234</v>
      </c>
      <c r="G15" s="3">
        <f t="shared" si="1"/>
        <v>7.1198198746424881E-3</v>
      </c>
      <c r="H15" s="1">
        <v>0.5</v>
      </c>
      <c r="I15" s="3">
        <f t="shared" si="2"/>
        <v>3.4976532839078062E-2</v>
      </c>
      <c r="J15" s="4">
        <f t="shared" si="3"/>
        <v>0.96502346716092191</v>
      </c>
      <c r="K15" s="5">
        <f t="shared" si="6"/>
        <v>89911.877253220227</v>
      </c>
      <c r="L15" s="6">
        <f t="shared" si="4"/>
        <v>3144.805727370418</v>
      </c>
      <c r="M15" s="5">
        <f t="shared" si="7"/>
        <v>441697.37194767513</v>
      </c>
      <c r="N15" s="6">
        <f t="shared" si="0"/>
        <v>2789046.4229606776</v>
      </c>
      <c r="O15" s="15">
        <f t="shared" si="5"/>
        <v>31.019777455050153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29209</v>
      </c>
      <c r="F16" s="14">
        <v>271</v>
      </c>
      <c r="G16" s="3">
        <f t="shared" si="1"/>
        <v>9.277962271902496E-3</v>
      </c>
      <c r="H16" s="1">
        <v>0.5</v>
      </c>
      <c r="I16" s="3">
        <f t="shared" si="2"/>
        <v>4.5338196175530761E-2</v>
      </c>
      <c r="J16" s="4">
        <f t="shared" si="3"/>
        <v>0.95466180382446919</v>
      </c>
      <c r="K16" s="5">
        <f t="shared" si="6"/>
        <v>86767.071525849809</v>
      </c>
      <c r="L16" s="6">
        <f t="shared" si="4"/>
        <v>3933.8625104152889</v>
      </c>
      <c r="M16" s="5">
        <f t="shared" si="7"/>
        <v>424000.70135321084</v>
      </c>
      <c r="N16" s="6">
        <f t="shared" si="0"/>
        <v>2347349.0510130026</v>
      </c>
      <c r="O16" s="15">
        <f t="shared" si="5"/>
        <v>27.053454838725035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23957</v>
      </c>
      <c r="F17" s="14">
        <v>297</v>
      </c>
      <c r="G17" s="3">
        <f t="shared" si="1"/>
        <v>1.2397211670910381E-2</v>
      </c>
      <c r="H17" s="1">
        <v>0.5</v>
      </c>
      <c r="I17" s="3">
        <f t="shared" si="2"/>
        <v>6.0122674548067773E-2</v>
      </c>
      <c r="J17" s="4">
        <f t="shared" si="3"/>
        <v>0.93987732545193226</v>
      </c>
      <c r="K17" s="5">
        <f t="shared" si="6"/>
        <v>82833.209015434521</v>
      </c>
      <c r="L17" s="6">
        <f t="shared" si="4"/>
        <v>4980.154067407042</v>
      </c>
      <c r="M17" s="5">
        <f t="shared" si="7"/>
        <v>401715.65990865498</v>
      </c>
      <c r="N17" s="6">
        <f t="shared" si="0"/>
        <v>1923348.3496597917</v>
      </c>
      <c r="O17" s="15">
        <f t="shared" si="5"/>
        <v>23.219532027322632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18180</v>
      </c>
      <c r="F18" s="14">
        <v>318</v>
      </c>
      <c r="G18" s="3">
        <f t="shared" si="1"/>
        <v>1.7491749174917491E-2</v>
      </c>
      <c r="H18" s="1">
        <v>0.5</v>
      </c>
      <c r="I18" s="3">
        <f t="shared" si="2"/>
        <v>8.3794466403162043E-2</v>
      </c>
      <c r="J18" s="4">
        <f t="shared" si="3"/>
        <v>0.91620553359683798</v>
      </c>
      <c r="K18" s="5">
        <f t="shared" si="6"/>
        <v>77853.054948027479</v>
      </c>
      <c r="L18" s="6">
        <f t="shared" si="4"/>
        <v>6523.6551972260204</v>
      </c>
      <c r="M18" s="5">
        <f t="shared" si="7"/>
        <v>372956.13674707233</v>
      </c>
      <c r="N18" s="6">
        <f t="shared" si="0"/>
        <v>1521632.6897511366</v>
      </c>
      <c r="O18" s="15">
        <f t="shared" si="5"/>
        <v>19.544932318544674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12356</v>
      </c>
      <c r="F19" s="14">
        <v>326</v>
      </c>
      <c r="G19" s="3">
        <f t="shared" si="1"/>
        <v>2.6383943023632242E-2</v>
      </c>
      <c r="H19" s="1">
        <v>0.5</v>
      </c>
      <c r="I19" s="3">
        <f t="shared" si="2"/>
        <v>0.12375673828866449</v>
      </c>
      <c r="J19" s="4">
        <f t="shared" si="3"/>
        <v>0.87624326171133549</v>
      </c>
      <c r="K19" s="5">
        <f t="shared" si="6"/>
        <v>71329.399750801458</v>
      </c>
      <c r="L19" s="6">
        <f t="shared" si="4"/>
        <v>8827.4938572474639</v>
      </c>
      <c r="M19" s="5">
        <f t="shared" si="7"/>
        <v>334578.26411088865</v>
      </c>
      <c r="N19" s="6">
        <f t="shared" si="0"/>
        <v>1148676.5530040644</v>
      </c>
      <c r="O19" s="15">
        <f t="shared" si="5"/>
        <v>16.103830356306311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11005</v>
      </c>
      <c r="F20" s="14">
        <v>424</v>
      </c>
      <c r="G20" s="3">
        <f t="shared" si="1"/>
        <v>3.8527941844616082E-2</v>
      </c>
      <c r="H20" s="1">
        <v>0.5</v>
      </c>
      <c r="I20" s="3">
        <f t="shared" si="2"/>
        <v>0.17571487774554495</v>
      </c>
      <c r="J20" s="4">
        <f t="shared" si="3"/>
        <v>0.82428512225445505</v>
      </c>
      <c r="K20" s="5">
        <f t="shared" si="6"/>
        <v>62501.905893553994</v>
      </c>
      <c r="L20" s="6">
        <f t="shared" si="4"/>
        <v>10982.514752949399</v>
      </c>
      <c r="M20" s="5">
        <f t="shared" si="7"/>
        <v>285053.24258539645</v>
      </c>
      <c r="N20" s="6">
        <f t="shared" si="0"/>
        <v>814098.28889317578</v>
      </c>
      <c r="O20" s="15">
        <f t="shared" si="5"/>
        <v>13.025175428724584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7708</v>
      </c>
      <c r="F21" s="14">
        <v>464</v>
      </c>
      <c r="G21" s="3">
        <f t="shared" si="1"/>
        <v>6.0197197716658019E-2</v>
      </c>
      <c r="H21" s="1">
        <v>0.5</v>
      </c>
      <c r="I21" s="3">
        <f t="shared" si="2"/>
        <v>0.26161479476770405</v>
      </c>
      <c r="J21" s="4">
        <f t="shared" si="3"/>
        <v>0.73838520523229589</v>
      </c>
      <c r="K21" s="5">
        <f t="shared" si="6"/>
        <v>51519.391140604595</v>
      </c>
      <c r="L21" s="6">
        <f t="shared" si="4"/>
        <v>13478.234939806338</v>
      </c>
      <c r="M21" s="5">
        <f t="shared" si="7"/>
        <v>223901.36835350713</v>
      </c>
      <c r="N21" s="6">
        <f t="shared" si="0"/>
        <v>529045.04630777938</v>
      </c>
      <c r="O21" s="15">
        <f t="shared" si="5"/>
        <v>10.268852845405945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4229</v>
      </c>
      <c r="F22" s="14">
        <v>398</v>
      </c>
      <c r="G22" s="3">
        <f t="shared" si="1"/>
        <v>9.4112083234807284E-2</v>
      </c>
      <c r="H22" s="1">
        <v>0.5</v>
      </c>
      <c r="I22" s="3">
        <f t="shared" si="2"/>
        <v>0.38093415007656967</v>
      </c>
      <c r="J22" s="4">
        <f t="shared" si="3"/>
        <v>0.61906584992343028</v>
      </c>
      <c r="K22" s="5">
        <f t="shared" si="6"/>
        <v>38041.156200798257</v>
      </c>
      <c r="L22" s="6">
        <f t="shared" si="4"/>
        <v>14491.175505281113</v>
      </c>
      <c r="M22" s="5">
        <f t="shared" si="7"/>
        <v>153977.84224078851</v>
      </c>
      <c r="N22" s="6">
        <f t="shared" si="0"/>
        <v>305143.67795427219</v>
      </c>
      <c r="O22" s="15">
        <f t="shared" si="5"/>
        <v>8.0214091376084156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1753</v>
      </c>
      <c r="F23" s="14">
        <v>241</v>
      </c>
      <c r="G23" s="3">
        <f t="shared" si="1"/>
        <v>0.1374786081003993</v>
      </c>
      <c r="H23" s="1">
        <v>0.5</v>
      </c>
      <c r="I23" s="3">
        <f t="shared" si="2"/>
        <v>0.51156866907238374</v>
      </c>
      <c r="J23" s="4">
        <f t="shared" si="3"/>
        <v>0.48843133092761626</v>
      </c>
      <c r="K23" s="5">
        <f t="shared" si="6"/>
        <v>23549.980695517144</v>
      </c>
      <c r="L23" s="6">
        <f t="shared" si="4"/>
        <v>12047.432281086036</v>
      </c>
      <c r="M23" s="5">
        <f t="shared" si="7"/>
        <v>87631.322774870641</v>
      </c>
      <c r="N23" s="6">
        <f t="shared" si="0"/>
        <v>151165.83571348368</v>
      </c>
      <c r="O23" s="15">
        <f t="shared" si="5"/>
        <v>6.4189367145536069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580</v>
      </c>
      <c r="F24" s="14">
        <v>97</v>
      </c>
      <c r="G24" s="3">
        <f t="shared" si="1"/>
        <v>0.16724137931034483</v>
      </c>
      <c r="H24" s="1">
        <v>0.5</v>
      </c>
      <c r="I24" s="3">
        <f t="shared" si="2"/>
        <v>0.58966565349544076</v>
      </c>
      <c r="J24" s="4">
        <f t="shared" si="3"/>
        <v>0.41033434650455924</v>
      </c>
      <c r="K24" s="5">
        <f t="shared" si="6"/>
        <v>11502.548414431109</v>
      </c>
      <c r="L24" s="6">
        <f t="shared" si="4"/>
        <v>6782.6577276584658</v>
      </c>
      <c r="M24" s="5">
        <f t="shared" si="7"/>
        <v>40556.097753009381</v>
      </c>
      <c r="N24" s="6">
        <f t="shared" si="0"/>
        <v>63534.512938613043</v>
      </c>
      <c r="O24" s="15">
        <f t="shared" si="5"/>
        <v>5.5235162374020161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168</v>
      </c>
      <c r="F25" s="14">
        <v>24</v>
      </c>
      <c r="G25" s="3">
        <f t="shared" si="1"/>
        <v>0.14285714285714285</v>
      </c>
      <c r="H25" s="1">
        <v>0.5</v>
      </c>
      <c r="I25" s="3">
        <f t="shared" si="2"/>
        <v>0.52631578947368407</v>
      </c>
      <c r="J25" s="4">
        <f t="shared" si="3"/>
        <v>0.47368421052631593</v>
      </c>
      <c r="K25" s="5">
        <f t="shared" si="6"/>
        <v>4719.8906867726428</v>
      </c>
      <c r="L25" s="6">
        <f t="shared" si="4"/>
        <v>2484.1529930382326</v>
      </c>
      <c r="M25" s="5">
        <f t="shared" si="7"/>
        <v>17389.070951267633</v>
      </c>
      <c r="N25" s="6">
        <f t="shared" si="0"/>
        <v>22978.415185603659</v>
      </c>
      <c r="O25" s="15">
        <f t="shared" si="5"/>
        <v>4.8684210526315796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86</v>
      </c>
      <c r="F26" s="19">
        <v>4</v>
      </c>
      <c r="G26" s="20">
        <f t="shared" si="1"/>
        <v>4.6511627906976744E-2</v>
      </c>
      <c r="H26" s="17">
        <v>0.5</v>
      </c>
      <c r="I26" s="20">
        <f t="shared" si="2"/>
        <v>0.20833333333333334</v>
      </c>
      <c r="J26" s="21">
        <f t="shared" si="3"/>
        <v>0.79166666666666663</v>
      </c>
      <c r="K26" s="22">
        <f t="shared" si="6"/>
        <v>2235.7376937344102</v>
      </c>
      <c r="L26" s="23">
        <f t="shared" si="4"/>
        <v>2235.7376937344102</v>
      </c>
      <c r="M26" s="22">
        <f t="shared" si="7"/>
        <v>5589.3442343360257</v>
      </c>
      <c r="N26" s="23">
        <f t="shared" si="0"/>
        <v>5589.3442343360257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193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4350</v>
      </c>
      <c r="F32" s="26">
        <v>37</v>
      </c>
      <c r="G32" s="3">
        <f>+F32/E32</f>
        <v>8.5057471264367822E-3</v>
      </c>
      <c r="H32" s="1">
        <v>0.1</v>
      </c>
      <c r="I32" s="3">
        <f>+(D32*G32)/(1+D32*(1-H32)*G32)</f>
        <v>8.4411288298770325E-3</v>
      </c>
      <c r="J32" s="4">
        <f>1-I32</f>
        <v>0.99155887117012298</v>
      </c>
      <c r="K32" s="5">
        <v>100000</v>
      </c>
      <c r="L32" s="6">
        <f>+K32-K33</f>
        <v>844.11288298769796</v>
      </c>
      <c r="M32" s="5">
        <f>0.1*D32*L32+(K33*D32)</f>
        <v>99240.29840531107</v>
      </c>
      <c r="N32" s="6">
        <f t="shared" ref="N32:N53" si="8">+N33+M32</f>
        <v>7843662.5308014359</v>
      </c>
      <c r="O32" s="27">
        <f>+N32/K32</f>
        <v>78.436625308014357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18496</v>
      </c>
      <c r="F33" s="26">
        <v>8</v>
      </c>
      <c r="G33" s="3">
        <f t="shared" ref="G33:G53" si="9">+F33/E33</f>
        <v>4.3252595155709344E-4</v>
      </c>
      <c r="H33" s="1">
        <v>0.4</v>
      </c>
      <c r="I33" s="3">
        <f t="shared" ref="I33:I53" si="10">+(D33*G33)/(1+D33*(1-H33)*G33)</f>
        <v>1.7283097131005878E-3</v>
      </c>
      <c r="J33" s="4">
        <f t="shared" ref="J33:J53" si="11">1-I33</f>
        <v>0.99827169028689944</v>
      </c>
      <c r="K33" s="5">
        <f>+K32-(K32*I32)</f>
        <v>99155.887117012302</v>
      </c>
      <c r="L33" s="6">
        <f t="shared" ref="L33:L53" si="12">+K33-K34</f>
        <v>171.3720828154328</v>
      </c>
      <c r="M33" s="5">
        <f>0.4*D33*L33+(K34*D33)</f>
        <v>396212.25546929217</v>
      </c>
      <c r="N33" s="6">
        <f t="shared" si="8"/>
        <v>7744422.2323961249</v>
      </c>
      <c r="O33" s="27">
        <f t="shared" ref="O33:O53" si="13">+N33/K33</f>
        <v>78.103504063828851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24103</v>
      </c>
      <c r="F34" s="26">
        <v>10</v>
      </c>
      <c r="G34" s="3">
        <f t="shared" si="9"/>
        <v>4.1488611376177241E-4</v>
      </c>
      <c r="H34" s="1">
        <v>0.5</v>
      </c>
      <c r="I34" s="3">
        <f t="shared" si="10"/>
        <v>2.0722811671087531E-3</v>
      </c>
      <c r="J34" s="4">
        <f t="shared" si="11"/>
        <v>0.99792771883289122</v>
      </c>
      <c r="K34" s="5">
        <f t="shared" ref="K34:K53" si="14">+K33-(K33*I33)</f>
        <v>98984.515034196869</v>
      </c>
      <c r="L34" s="6">
        <f t="shared" si="12"/>
        <v>205.12374634075968</v>
      </c>
      <c r="M34" s="5">
        <f>0.5*D34*(K34+K35)</f>
        <v>494409.76580513245</v>
      </c>
      <c r="N34" s="6">
        <f t="shared" si="8"/>
        <v>7348209.9769268325</v>
      </c>
      <c r="O34" s="27">
        <f t="shared" si="13"/>
        <v>74.235954728759296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23973</v>
      </c>
      <c r="F35" s="26">
        <v>9</v>
      </c>
      <c r="G35" s="3">
        <f t="shared" si="9"/>
        <v>3.754223501439119E-4</v>
      </c>
      <c r="H35" s="1">
        <v>0.5</v>
      </c>
      <c r="I35" s="3">
        <f t="shared" si="10"/>
        <v>1.8753516284303305E-3</v>
      </c>
      <c r="J35" s="4">
        <f t="shared" si="11"/>
        <v>0.99812464837156967</v>
      </c>
      <c r="K35" s="5">
        <f t="shared" si="14"/>
        <v>98779.39128785611</v>
      </c>
      <c r="L35" s="6">
        <f t="shared" si="12"/>
        <v>185.24609230703209</v>
      </c>
      <c r="M35" s="5">
        <f t="shared" ref="M35:M53" si="15">0.5*D35*(K35+K36)</f>
        <v>493433.84120851295</v>
      </c>
      <c r="N35" s="6">
        <f t="shared" si="8"/>
        <v>6853800.2111216998</v>
      </c>
      <c r="O35" s="27">
        <f t="shared" si="13"/>
        <v>69.38492049570165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29131</v>
      </c>
      <c r="F36" s="26">
        <v>16</v>
      </c>
      <c r="G36" s="3">
        <f t="shared" si="9"/>
        <v>5.4924307438810889E-4</v>
      </c>
      <c r="H36" s="1">
        <v>0.5</v>
      </c>
      <c r="I36" s="3">
        <f t="shared" si="10"/>
        <v>2.7424496931884408E-3</v>
      </c>
      <c r="J36" s="4">
        <f t="shared" si="11"/>
        <v>0.99725755030681151</v>
      </c>
      <c r="K36" s="5">
        <f t="shared" si="14"/>
        <v>98594.145195549077</v>
      </c>
      <c r="L36" s="6">
        <f t="shared" si="12"/>
        <v>270.38948324171361</v>
      </c>
      <c r="M36" s="5">
        <f t="shared" si="15"/>
        <v>492294.75226964109</v>
      </c>
      <c r="N36" s="6">
        <f t="shared" si="8"/>
        <v>6360366.3699131869</v>
      </c>
      <c r="O36" s="27">
        <f t="shared" si="13"/>
        <v>64.510588912741227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29068</v>
      </c>
      <c r="F37" s="26">
        <v>21</v>
      </c>
      <c r="G37" s="3">
        <f t="shared" si="9"/>
        <v>7.2244392459061514E-4</v>
      </c>
      <c r="H37" s="1">
        <v>0.5</v>
      </c>
      <c r="I37" s="3">
        <f t="shared" si="10"/>
        <v>3.6057073195858587E-3</v>
      </c>
      <c r="J37" s="4">
        <f t="shared" si="11"/>
        <v>0.99639429268041413</v>
      </c>
      <c r="K37" s="5">
        <f t="shared" si="14"/>
        <v>98323.755712307364</v>
      </c>
      <c r="L37" s="6">
        <f t="shared" si="12"/>
        <v>354.52668566103966</v>
      </c>
      <c r="M37" s="5">
        <f t="shared" si="15"/>
        <v>490732.46184738423</v>
      </c>
      <c r="N37" s="6">
        <f t="shared" si="8"/>
        <v>5868071.6176435454</v>
      </c>
      <c r="O37" s="27">
        <f t="shared" si="13"/>
        <v>59.681117499349426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31196</v>
      </c>
      <c r="F38" s="26">
        <v>11</v>
      </c>
      <c r="G38" s="3">
        <f t="shared" si="9"/>
        <v>3.5260930888575458E-4</v>
      </c>
      <c r="H38" s="1">
        <v>0.5</v>
      </c>
      <c r="I38" s="3">
        <f t="shared" si="10"/>
        <v>1.7614937466971991E-3</v>
      </c>
      <c r="J38" s="4">
        <f t="shared" si="11"/>
        <v>0.99823850625330279</v>
      </c>
      <c r="K38" s="5">
        <f t="shared" si="14"/>
        <v>97969.229026646324</v>
      </c>
      <c r="L38" s="6">
        <f t="shared" si="12"/>
        <v>172.57218429917702</v>
      </c>
      <c r="M38" s="5">
        <f t="shared" si="15"/>
        <v>489414.71467248368</v>
      </c>
      <c r="N38" s="6">
        <f t="shared" si="8"/>
        <v>5377339.1557961609</v>
      </c>
      <c r="O38" s="27">
        <f t="shared" si="13"/>
        <v>54.888041982381999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32674</v>
      </c>
      <c r="F39" s="26">
        <v>35</v>
      </c>
      <c r="G39" s="3">
        <f t="shared" si="9"/>
        <v>1.0711881006304708E-3</v>
      </c>
      <c r="H39" s="1">
        <v>0.5</v>
      </c>
      <c r="I39" s="3">
        <f t="shared" si="10"/>
        <v>5.3416357614883324E-3</v>
      </c>
      <c r="J39" s="4">
        <f t="shared" si="11"/>
        <v>0.99465836423851162</v>
      </c>
      <c r="K39" s="5">
        <f t="shared" si="14"/>
        <v>97796.656842347147</v>
      </c>
      <c r="L39" s="6">
        <f t="shared" si="12"/>
        <v>522.39411954308162</v>
      </c>
      <c r="M39" s="5">
        <f t="shared" si="15"/>
        <v>487677.29891287803</v>
      </c>
      <c r="N39" s="6">
        <f t="shared" si="8"/>
        <v>4887924.4411236774</v>
      </c>
      <c r="O39" s="27">
        <f t="shared" si="13"/>
        <v>49.980486030348089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32816</v>
      </c>
      <c r="F40" s="26">
        <v>51</v>
      </c>
      <c r="G40" s="3">
        <f t="shared" si="9"/>
        <v>1.5541199414919552E-3</v>
      </c>
      <c r="H40" s="1">
        <v>0.5</v>
      </c>
      <c r="I40" s="3">
        <f t="shared" si="10"/>
        <v>7.740525445080213E-3</v>
      </c>
      <c r="J40" s="4">
        <f t="shared" si="11"/>
        <v>0.99225947455491981</v>
      </c>
      <c r="K40" s="5">
        <f t="shared" si="14"/>
        <v>97274.262722804066</v>
      </c>
      <c r="L40" s="6">
        <f t="shared" si="12"/>
        <v>752.95390575728379</v>
      </c>
      <c r="M40" s="5">
        <f t="shared" si="15"/>
        <v>484488.92884962715</v>
      </c>
      <c r="N40" s="6">
        <f t="shared" si="8"/>
        <v>4400247.1422107993</v>
      </c>
      <c r="O40" s="27">
        <f t="shared" si="13"/>
        <v>45.235471532175865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34052</v>
      </c>
      <c r="F41" s="26">
        <v>78</v>
      </c>
      <c r="G41" s="3">
        <f t="shared" si="9"/>
        <v>2.2906143545166216E-3</v>
      </c>
      <c r="H41" s="1">
        <v>0.5</v>
      </c>
      <c r="I41" s="3">
        <f t="shared" si="10"/>
        <v>1.1387858790550997E-2</v>
      </c>
      <c r="J41" s="4">
        <f t="shared" si="11"/>
        <v>0.98861214120944896</v>
      </c>
      <c r="K41" s="5">
        <f t="shared" si="14"/>
        <v>96521.308817046782</v>
      </c>
      <c r="L41" s="6">
        <f t="shared" si="12"/>
        <v>1099.1710350876965</v>
      </c>
      <c r="M41" s="5">
        <f t="shared" si="15"/>
        <v>479858.61649751465</v>
      </c>
      <c r="N41" s="6">
        <f t="shared" si="8"/>
        <v>3915758.2133611725</v>
      </c>
      <c r="O41" s="27">
        <f t="shared" si="13"/>
        <v>40.568847038568173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36272</v>
      </c>
      <c r="F42" s="26">
        <v>111</v>
      </c>
      <c r="G42" s="3">
        <f t="shared" si="9"/>
        <v>3.0602117335685928E-3</v>
      </c>
      <c r="H42" s="1">
        <v>0.5</v>
      </c>
      <c r="I42" s="3">
        <f t="shared" si="10"/>
        <v>1.5184886250153901E-2</v>
      </c>
      <c r="J42" s="4">
        <f t="shared" si="11"/>
        <v>0.98481511374984609</v>
      </c>
      <c r="K42" s="5">
        <f t="shared" si="14"/>
        <v>95422.137781959085</v>
      </c>
      <c r="L42" s="6">
        <f t="shared" si="12"/>
        <v>1448.97430796556</v>
      </c>
      <c r="M42" s="5">
        <f t="shared" si="15"/>
        <v>473488.25313988153</v>
      </c>
      <c r="N42" s="6">
        <f t="shared" si="8"/>
        <v>3435899.5968636577</v>
      </c>
      <c r="O42" s="27">
        <f t="shared" si="13"/>
        <v>36.007363456001542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34247</v>
      </c>
      <c r="F43" s="26">
        <v>154</v>
      </c>
      <c r="G43" s="3">
        <f t="shared" si="9"/>
        <v>4.4967442403714194E-3</v>
      </c>
      <c r="H43" s="1">
        <v>0.5</v>
      </c>
      <c r="I43" s="3">
        <f t="shared" si="10"/>
        <v>2.2233772233772233E-2</v>
      </c>
      <c r="J43" s="4">
        <f t="shared" si="11"/>
        <v>0.97776622776622779</v>
      </c>
      <c r="K43" s="5">
        <f t="shared" si="14"/>
        <v>93973.163473993525</v>
      </c>
      <c r="L43" s="6">
        <f t="shared" si="12"/>
        <v>2089.3779127678135</v>
      </c>
      <c r="M43" s="5">
        <f t="shared" si="15"/>
        <v>464642.37258804811</v>
      </c>
      <c r="N43" s="6">
        <f t="shared" si="8"/>
        <v>2962411.3437237763</v>
      </c>
      <c r="O43" s="27">
        <f t="shared" si="13"/>
        <v>31.524014242040547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27909</v>
      </c>
      <c r="F44" s="26">
        <v>173</v>
      </c>
      <c r="G44" s="3">
        <f t="shared" si="9"/>
        <v>6.1987172596653407E-3</v>
      </c>
      <c r="H44" s="1">
        <v>0.5</v>
      </c>
      <c r="I44" s="3">
        <f t="shared" si="10"/>
        <v>3.0520614646366632E-2</v>
      </c>
      <c r="J44" s="4">
        <f t="shared" si="11"/>
        <v>0.96947938535363332</v>
      </c>
      <c r="K44" s="5">
        <f t="shared" si="14"/>
        <v>91883.785561225712</v>
      </c>
      <c r="L44" s="6">
        <f t="shared" si="12"/>
        <v>2804.3496113635629</v>
      </c>
      <c r="M44" s="5">
        <f t="shared" si="15"/>
        <v>452408.05377771962</v>
      </c>
      <c r="N44" s="6">
        <f t="shared" si="8"/>
        <v>2497768.9711357281</v>
      </c>
      <c r="O44" s="27">
        <f t="shared" si="13"/>
        <v>27.184001571978857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22489</v>
      </c>
      <c r="F45" s="26">
        <v>204</v>
      </c>
      <c r="G45" s="3">
        <f t="shared" si="9"/>
        <v>9.0711014273644891E-3</v>
      </c>
      <c r="H45" s="1">
        <v>0.5</v>
      </c>
      <c r="I45" s="3">
        <f t="shared" si="10"/>
        <v>4.4349754337145088E-2</v>
      </c>
      <c r="J45" s="4">
        <f t="shared" si="11"/>
        <v>0.95565024566285495</v>
      </c>
      <c r="K45" s="5">
        <f t="shared" si="14"/>
        <v>89079.435949862149</v>
      </c>
      <c r="L45" s="6">
        <f t="shared" si="12"/>
        <v>3950.6511008678353</v>
      </c>
      <c r="M45" s="5">
        <f t="shared" si="15"/>
        <v>435520.55199714116</v>
      </c>
      <c r="N45" s="6">
        <f t="shared" si="8"/>
        <v>2045360.9173580082</v>
      </c>
      <c r="O45" s="27">
        <f t="shared" si="13"/>
        <v>22.961089678533977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15478</v>
      </c>
      <c r="F46" s="26">
        <v>240</v>
      </c>
      <c r="G46" s="3">
        <f t="shared" si="9"/>
        <v>1.5505879312572683E-2</v>
      </c>
      <c r="H46" s="1">
        <v>0.5</v>
      </c>
      <c r="I46" s="3">
        <f t="shared" si="10"/>
        <v>7.4636148774723216E-2</v>
      </c>
      <c r="J46" s="4">
        <f t="shared" si="11"/>
        <v>0.92536385122527676</v>
      </c>
      <c r="K46" s="5">
        <f t="shared" si="14"/>
        <v>85128.784848994314</v>
      </c>
      <c r="L46" s="6">
        <f t="shared" si="12"/>
        <v>6353.6846510009491</v>
      </c>
      <c r="M46" s="5">
        <f t="shared" si="15"/>
        <v>409759.71261746919</v>
      </c>
      <c r="N46" s="6">
        <f t="shared" si="8"/>
        <v>1609840.365360867</v>
      </c>
      <c r="O46" s="27">
        <f t="shared" si="13"/>
        <v>18.910646595231945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14501</v>
      </c>
      <c r="F47" s="26">
        <v>345</v>
      </c>
      <c r="G47" s="3">
        <f t="shared" si="9"/>
        <v>2.3791462657747741E-2</v>
      </c>
      <c r="H47" s="1">
        <v>0.5</v>
      </c>
      <c r="I47" s="3">
        <f t="shared" si="10"/>
        <v>0.11227910306896213</v>
      </c>
      <c r="J47" s="4">
        <f t="shared" si="11"/>
        <v>0.88772089693103784</v>
      </c>
      <c r="K47" s="5">
        <f t="shared" si="14"/>
        <v>78775.100197993364</v>
      </c>
      <c r="L47" s="6">
        <f t="shared" si="12"/>
        <v>8844.7975943983183</v>
      </c>
      <c r="M47" s="5">
        <f t="shared" si="15"/>
        <v>371763.50700397103</v>
      </c>
      <c r="N47" s="6">
        <f t="shared" si="8"/>
        <v>1200080.6527433977</v>
      </c>
      <c r="O47" s="27">
        <f t="shared" si="13"/>
        <v>15.234263742313429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10945</v>
      </c>
      <c r="F48" s="26">
        <v>445</v>
      </c>
      <c r="G48" s="3">
        <f t="shared" si="9"/>
        <v>4.0657834627683874E-2</v>
      </c>
      <c r="H48" s="1">
        <v>0.5</v>
      </c>
      <c r="I48" s="3">
        <f t="shared" si="10"/>
        <v>0.18453244868339208</v>
      </c>
      <c r="J48" s="4">
        <f t="shared" si="11"/>
        <v>0.81546755131660786</v>
      </c>
      <c r="K48" s="5">
        <f t="shared" si="14"/>
        <v>69930.302603595046</v>
      </c>
      <c r="L48" s="6">
        <f t="shared" si="12"/>
        <v>12904.409976611983</v>
      </c>
      <c r="M48" s="5">
        <f t="shared" si="15"/>
        <v>317390.48807644524</v>
      </c>
      <c r="N48" s="6">
        <f t="shared" si="8"/>
        <v>828317.14573942672</v>
      </c>
      <c r="O48" s="27">
        <f t="shared" si="13"/>
        <v>11.844895773364547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6804</v>
      </c>
      <c r="F49" s="26">
        <v>479</v>
      </c>
      <c r="G49" s="3">
        <f t="shared" si="9"/>
        <v>7.0399764844209289E-2</v>
      </c>
      <c r="H49" s="1">
        <v>0.5</v>
      </c>
      <c r="I49" s="3">
        <f t="shared" si="10"/>
        <v>0.29931887771042931</v>
      </c>
      <c r="J49" s="4">
        <f t="shared" si="11"/>
        <v>0.70068112228957069</v>
      </c>
      <c r="K49" s="5">
        <f t="shared" si="14"/>
        <v>57025.892626983063</v>
      </c>
      <c r="L49" s="6">
        <f t="shared" si="12"/>
        <v>17068.926181544019</v>
      </c>
      <c r="M49" s="5">
        <f t="shared" si="15"/>
        <v>242457.1476810553</v>
      </c>
      <c r="N49" s="6">
        <f t="shared" si="8"/>
        <v>510926.65766298148</v>
      </c>
      <c r="O49" s="27">
        <f t="shared" si="13"/>
        <v>8.9595556356311246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3261</v>
      </c>
      <c r="F50" s="26">
        <v>352</v>
      </c>
      <c r="G50" s="3">
        <f t="shared" si="9"/>
        <v>0.10794234897270776</v>
      </c>
      <c r="H50" s="1">
        <v>0.5</v>
      </c>
      <c r="I50" s="3">
        <f t="shared" si="10"/>
        <v>0.42501811156725428</v>
      </c>
      <c r="J50" s="4">
        <f t="shared" si="11"/>
        <v>0.57498188843274578</v>
      </c>
      <c r="K50" s="5">
        <f t="shared" si="14"/>
        <v>39956.966445439044</v>
      </c>
      <c r="L50" s="6">
        <f t="shared" si="12"/>
        <v>16982.434422596649</v>
      </c>
      <c r="M50" s="5">
        <f t="shared" si="15"/>
        <v>157328.74617070361</v>
      </c>
      <c r="N50" s="6">
        <f t="shared" si="8"/>
        <v>268469.50998192618</v>
      </c>
      <c r="O50" s="27">
        <f t="shared" si="13"/>
        <v>6.718966274592427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1090</v>
      </c>
      <c r="F51" s="26">
        <v>205</v>
      </c>
      <c r="G51" s="3">
        <f t="shared" si="9"/>
        <v>0.18807339449541285</v>
      </c>
      <c r="H51" s="1">
        <v>0.5</v>
      </c>
      <c r="I51" s="3">
        <f t="shared" si="10"/>
        <v>0.63962558502340094</v>
      </c>
      <c r="J51" s="4">
        <f t="shared" si="11"/>
        <v>0.36037441497659906</v>
      </c>
      <c r="K51" s="5">
        <f t="shared" si="14"/>
        <v>22974.532022842395</v>
      </c>
      <c r="L51" s="6">
        <f t="shared" si="12"/>
        <v>14695.098485749426</v>
      </c>
      <c r="M51" s="5">
        <f t="shared" si="15"/>
        <v>78134.913899838415</v>
      </c>
      <c r="N51" s="6">
        <f t="shared" si="8"/>
        <v>111140.76381122255</v>
      </c>
      <c r="O51" s="27">
        <f t="shared" si="13"/>
        <v>4.8375637728211833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300</v>
      </c>
      <c r="F52" s="26">
        <v>65</v>
      </c>
      <c r="G52" s="3">
        <f t="shared" si="9"/>
        <v>0.21666666666666667</v>
      </c>
      <c r="H52" s="1">
        <v>0.5</v>
      </c>
      <c r="I52" s="3">
        <f t="shared" si="10"/>
        <v>0.70270270270270274</v>
      </c>
      <c r="J52" s="4">
        <f t="shared" si="11"/>
        <v>0.29729729729729726</v>
      </c>
      <c r="K52" s="5">
        <f t="shared" si="14"/>
        <v>8279.4335370929693</v>
      </c>
      <c r="L52" s="6">
        <f t="shared" si="12"/>
        <v>5817.9803233626271</v>
      </c>
      <c r="M52" s="5">
        <f t="shared" si="15"/>
        <v>26852.216877058279</v>
      </c>
      <c r="N52" s="6">
        <f t="shared" si="8"/>
        <v>33005.849911384139</v>
      </c>
      <c r="O52" s="27">
        <f t="shared" si="13"/>
        <v>3.9864864864864868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146</v>
      </c>
      <c r="F53" s="31">
        <v>5</v>
      </c>
      <c r="G53" s="32">
        <f t="shared" si="9"/>
        <v>3.4246575342465752E-2</v>
      </c>
      <c r="H53" s="29">
        <v>0.5</v>
      </c>
      <c r="I53" s="32">
        <f t="shared" si="10"/>
        <v>0.15772870662460567</v>
      </c>
      <c r="J53" s="33">
        <f t="shared" si="11"/>
        <v>0.8422712933753943</v>
      </c>
      <c r="K53" s="34">
        <f t="shared" si="14"/>
        <v>2461.4532137303422</v>
      </c>
      <c r="L53" s="35">
        <f t="shared" si="12"/>
        <v>2461.4532137303422</v>
      </c>
      <c r="M53" s="34">
        <f t="shared" si="15"/>
        <v>6153.633034325856</v>
      </c>
      <c r="N53" s="35">
        <f t="shared" si="8"/>
        <v>6153.633034325856</v>
      </c>
      <c r="O53" s="36">
        <f t="shared" si="13"/>
        <v>2.5</v>
      </c>
    </row>
    <row r="56" spans="2:15" ht="15.6" x14ac:dyDescent="0.3">
      <c r="B56" s="46" t="s">
        <v>194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177">
        <f>E5+E32</f>
        <v>8966</v>
      </c>
      <c r="F59" s="48">
        <v>66</v>
      </c>
      <c r="G59" s="3">
        <f>+F59/E59</f>
        <v>7.3611420923488735E-3</v>
      </c>
      <c r="H59" s="1">
        <v>0.1</v>
      </c>
      <c r="I59" s="3">
        <f>+(D59*G59)/(1+D59*(1-H59)*G59)</f>
        <v>7.3126952822035593E-3</v>
      </c>
      <c r="J59" s="4">
        <f>1-I59</f>
        <v>0.99268730471779643</v>
      </c>
      <c r="K59" s="5">
        <v>100000</v>
      </c>
      <c r="L59" s="6">
        <f>+K59-K60</f>
        <v>731.26952822034946</v>
      </c>
      <c r="M59" s="5">
        <f>0.1*D59*L59+(K60*D59)</f>
        <v>99341.85742460168</v>
      </c>
      <c r="N59" s="6">
        <f t="shared" ref="N59:N80" si="16">+N60+M59</f>
        <v>7486640.4215702405</v>
      </c>
      <c r="O59" s="49">
        <f>+N59/K59</f>
        <v>74.866404215702403</v>
      </c>
    </row>
    <row r="60" spans="2:15" x14ac:dyDescent="0.25">
      <c r="B60" s="8" t="s">
        <v>15</v>
      </c>
      <c r="C60" s="1">
        <v>1</v>
      </c>
      <c r="D60" s="1">
        <v>4</v>
      </c>
      <c r="E60" s="177">
        <f>E6+E33</f>
        <v>37975</v>
      </c>
      <c r="F60" s="48">
        <v>20</v>
      </c>
      <c r="G60" s="3">
        <f t="shared" ref="G60:G80" si="17">+F60/E60</f>
        <v>5.266622778143515E-4</v>
      </c>
      <c r="H60" s="1">
        <v>0.4</v>
      </c>
      <c r="I60" s="3">
        <f t="shared" ref="I60:I80" si="18">+(D60*G60)/(1+D60*(1-H60)*G60)</f>
        <v>2.1039896904505163E-3</v>
      </c>
      <c r="J60" s="4">
        <f t="shared" ref="J60:J80" si="19">1-I60</f>
        <v>0.99789601030954944</v>
      </c>
      <c r="K60" s="5">
        <f>+K59-(K59*I59)</f>
        <v>99268.730471779651</v>
      </c>
      <c r="L60" s="6">
        <f t="shared" ref="L60:L80" si="20">+K60-K61</f>
        <v>208.86038549673685</v>
      </c>
      <c r="M60" s="5">
        <f>0.4*D60*L60+(K61*D60)</f>
        <v>396573.65696192643</v>
      </c>
      <c r="N60" s="6">
        <f t="shared" si="16"/>
        <v>7387298.5641456386</v>
      </c>
      <c r="O60" s="49">
        <f t="shared" ref="O60:O80" si="21">+N60/K60</f>
        <v>74.417175771636536</v>
      </c>
    </row>
    <row r="61" spans="2:15" x14ac:dyDescent="0.25">
      <c r="B61" s="9" t="s">
        <v>16</v>
      </c>
      <c r="C61" s="1">
        <v>5</v>
      </c>
      <c r="D61" s="1">
        <v>5</v>
      </c>
      <c r="E61" s="177">
        <f t="shared" ref="E61:E80" si="22">E7+E34</f>
        <v>49538</v>
      </c>
      <c r="F61" s="48">
        <v>27</v>
      </c>
      <c r="G61" s="3">
        <f t="shared" si="17"/>
        <v>5.4503613387702366E-4</v>
      </c>
      <c r="H61" s="1">
        <v>0.5</v>
      </c>
      <c r="I61" s="3">
        <f t="shared" si="18"/>
        <v>2.7214724173730736E-3</v>
      </c>
      <c r="J61" s="4">
        <f t="shared" si="19"/>
        <v>0.99727852758262692</v>
      </c>
      <c r="K61" s="5">
        <f t="shared" ref="K61:K80" si="23">+K60-(K60*I60)</f>
        <v>99059.870086282914</v>
      </c>
      <c r="L61" s="6">
        <f t="shared" si="20"/>
        <v>269.58870410837699</v>
      </c>
      <c r="M61" s="5">
        <f>0.5*D61*(K61+K62)</f>
        <v>494625.37867114361</v>
      </c>
      <c r="N61" s="6">
        <f t="shared" si="16"/>
        <v>6990724.9071837123</v>
      </c>
      <c r="O61" s="49">
        <f t="shared" si="21"/>
        <v>70.570705383468265</v>
      </c>
    </row>
    <row r="62" spans="2:15" x14ac:dyDescent="0.25">
      <c r="B62" s="9" t="s">
        <v>17</v>
      </c>
      <c r="C62" s="1">
        <v>10</v>
      </c>
      <c r="D62" s="1">
        <v>5</v>
      </c>
      <c r="E62" s="177">
        <f t="shared" si="22"/>
        <v>49471</v>
      </c>
      <c r="F62" s="48">
        <v>28</v>
      </c>
      <c r="G62" s="3">
        <f t="shared" si="17"/>
        <v>5.6598815467647715E-4</v>
      </c>
      <c r="H62" s="1">
        <v>0.5</v>
      </c>
      <c r="I62" s="3">
        <f t="shared" si="18"/>
        <v>2.8259421489271511E-3</v>
      </c>
      <c r="J62" s="4">
        <f t="shared" si="19"/>
        <v>0.99717405785107283</v>
      </c>
      <c r="K62" s="5">
        <f t="shared" si="23"/>
        <v>98790.281382174537</v>
      </c>
      <c r="L62" s="6">
        <f t="shared" si="20"/>
        <v>279.17562006226217</v>
      </c>
      <c r="M62" s="5">
        <f t="shared" ref="M62:M80" si="24">0.5*D62*(K62+K63)</f>
        <v>493253.46786071709</v>
      </c>
      <c r="N62" s="6">
        <f t="shared" si="16"/>
        <v>6496099.5285125691</v>
      </c>
      <c r="O62" s="49">
        <f t="shared" si="21"/>
        <v>65.75646346609868</v>
      </c>
    </row>
    <row r="63" spans="2:15" x14ac:dyDescent="0.25">
      <c r="B63" s="9" t="s">
        <v>18</v>
      </c>
      <c r="C63" s="1">
        <v>15</v>
      </c>
      <c r="D63" s="1">
        <v>5</v>
      </c>
      <c r="E63" s="177">
        <f t="shared" si="22"/>
        <v>59692</v>
      </c>
      <c r="F63" s="48">
        <v>77</v>
      </c>
      <c r="G63" s="3">
        <f t="shared" si="17"/>
        <v>1.289955102861355E-3</v>
      </c>
      <c r="H63" s="1">
        <v>0.5</v>
      </c>
      <c r="I63" s="3">
        <f t="shared" si="18"/>
        <v>6.4290425736208872E-3</v>
      </c>
      <c r="J63" s="4">
        <f t="shared" si="19"/>
        <v>0.99357095742637913</v>
      </c>
      <c r="K63" s="5">
        <f t="shared" si="23"/>
        <v>98511.105762112275</v>
      </c>
      <c r="L63" s="6">
        <f t="shared" si="20"/>
        <v>633.33209291909589</v>
      </c>
      <c r="M63" s="5">
        <f t="shared" si="24"/>
        <v>490972.19857826363</v>
      </c>
      <c r="N63" s="6">
        <f t="shared" si="16"/>
        <v>6002846.0606518518</v>
      </c>
      <c r="O63" s="49">
        <f t="shared" si="21"/>
        <v>60.93572916689935</v>
      </c>
    </row>
    <row r="64" spans="2:15" x14ac:dyDescent="0.25">
      <c r="B64" s="9" t="s">
        <v>19</v>
      </c>
      <c r="C64" s="1">
        <v>20</v>
      </c>
      <c r="D64" s="1">
        <v>5</v>
      </c>
      <c r="E64" s="177">
        <f t="shared" si="22"/>
        <v>58420</v>
      </c>
      <c r="F64" s="48">
        <v>71</v>
      </c>
      <c r="G64" s="3">
        <f t="shared" si="17"/>
        <v>1.2153372132831222E-3</v>
      </c>
      <c r="H64" s="1">
        <v>0.5</v>
      </c>
      <c r="I64" s="3">
        <f t="shared" si="18"/>
        <v>6.0582789368147111E-3</v>
      </c>
      <c r="J64" s="4">
        <f t="shared" si="19"/>
        <v>0.99394172106318524</v>
      </c>
      <c r="K64" s="5">
        <f t="shared" si="23"/>
        <v>97877.773669193179</v>
      </c>
      <c r="L64" s="6">
        <f t="shared" si="20"/>
        <v>592.97085460239032</v>
      </c>
      <c r="M64" s="5">
        <f t="shared" si="24"/>
        <v>487906.44120945991</v>
      </c>
      <c r="N64" s="6">
        <f t="shared" si="16"/>
        <v>5511873.8620735882</v>
      </c>
      <c r="O64" s="49">
        <f t="shared" si="21"/>
        <v>56.313845886018953</v>
      </c>
    </row>
    <row r="65" spans="2:15" x14ac:dyDescent="0.25">
      <c r="B65" s="9" t="s">
        <v>20</v>
      </c>
      <c r="C65" s="1">
        <v>25</v>
      </c>
      <c r="D65" s="1">
        <v>5</v>
      </c>
      <c r="E65" s="177">
        <f t="shared" si="22"/>
        <v>62555</v>
      </c>
      <c r="F65" s="48">
        <v>76</v>
      </c>
      <c r="G65" s="3">
        <f t="shared" si="17"/>
        <v>1.2149308608424586E-3</v>
      </c>
      <c r="H65" s="1">
        <v>0.5</v>
      </c>
      <c r="I65" s="3">
        <f t="shared" si="18"/>
        <v>6.0562594629054098E-3</v>
      </c>
      <c r="J65" s="4">
        <f t="shared" si="19"/>
        <v>0.99394374053709456</v>
      </c>
      <c r="K65" s="5">
        <f t="shared" si="23"/>
        <v>97284.802814590788</v>
      </c>
      <c r="L65" s="6">
        <f t="shared" si="20"/>
        <v>589.18200764275389</v>
      </c>
      <c r="M65" s="5">
        <f t="shared" si="24"/>
        <v>484951.05905384704</v>
      </c>
      <c r="N65" s="6">
        <f t="shared" si="16"/>
        <v>5023967.4208641285</v>
      </c>
      <c r="O65" s="49">
        <f t="shared" si="21"/>
        <v>51.641852329587422</v>
      </c>
    </row>
    <row r="66" spans="2:15" x14ac:dyDescent="0.25">
      <c r="B66" s="9" t="s">
        <v>21</v>
      </c>
      <c r="C66" s="1">
        <v>30</v>
      </c>
      <c r="D66" s="1">
        <v>5</v>
      </c>
      <c r="E66" s="177">
        <f t="shared" si="22"/>
        <v>66025</v>
      </c>
      <c r="F66" s="48">
        <v>137</v>
      </c>
      <c r="G66" s="3">
        <f t="shared" si="17"/>
        <v>2.0749716016660357E-3</v>
      </c>
      <c r="H66" s="1">
        <v>0.5</v>
      </c>
      <c r="I66" s="3">
        <f t="shared" si="18"/>
        <v>1.0321316909631973E-2</v>
      </c>
      <c r="J66" s="4">
        <f t="shared" si="19"/>
        <v>0.98967868309036799</v>
      </c>
      <c r="K66" s="5">
        <f t="shared" si="23"/>
        <v>96695.620806948034</v>
      </c>
      <c r="L66" s="6">
        <f t="shared" si="20"/>
        <v>998.02614612210891</v>
      </c>
      <c r="M66" s="5">
        <f t="shared" si="24"/>
        <v>480983.0386694349</v>
      </c>
      <c r="N66" s="6">
        <f t="shared" si="16"/>
        <v>4539016.3618102819</v>
      </c>
      <c r="O66" s="49">
        <f t="shared" si="21"/>
        <v>46.941281558886608</v>
      </c>
    </row>
    <row r="67" spans="2:15" x14ac:dyDescent="0.25">
      <c r="B67" s="9" t="s">
        <v>22</v>
      </c>
      <c r="C67" s="1">
        <v>35</v>
      </c>
      <c r="D67" s="1">
        <v>5</v>
      </c>
      <c r="E67" s="177">
        <f t="shared" si="22"/>
        <v>65557</v>
      </c>
      <c r="F67" s="48">
        <v>173</v>
      </c>
      <c r="G67" s="3">
        <f t="shared" si="17"/>
        <v>2.6389249050444651E-3</v>
      </c>
      <c r="H67" s="1">
        <v>0.5</v>
      </c>
      <c r="I67" s="3">
        <f t="shared" si="18"/>
        <v>1.3108145992923119E-2</v>
      </c>
      <c r="J67" s="4">
        <f t="shared" si="19"/>
        <v>0.98689185400707691</v>
      </c>
      <c r="K67" s="5">
        <f t="shared" si="23"/>
        <v>95697.594660825926</v>
      </c>
      <c r="L67" s="6">
        <f t="shared" si="20"/>
        <v>1254.4180419856857</v>
      </c>
      <c r="M67" s="5">
        <f t="shared" si="24"/>
        <v>475351.92819916538</v>
      </c>
      <c r="N67" s="6">
        <f t="shared" si="16"/>
        <v>4058033.323140847</v>
      </c>
      <c r="O67" s="49">
        <f t="shared" si="21"/>
        <v>42.404757794837387</v>
      </c>
    </row>
    <row r="68" spans="2:15" x14ac:dyDescent="0.25">
      <c r="B68" s="9" t="s">
        <v>23</v>
      </c>
      <c r="C68" s="1">
        <v>40</v>
      </c>
      <c r="D68" s="1">
        <v>5</v>
      </c>
      <c r="E68" s="177">
        <f t="shared" si="22"/>
        <v>65938</v>
      </c>
      <c r="F68" s="48">
        <v>255</v>
      </c>
      <c r="G68" s="3">
        <f t="shared" si="17"/>
        <v>3.8672692529345748E-3</v>
      </c>
      <c r="H68" s="1">
        <v>0.5</v>
      </c>
      <c r="I68" s="3">
        <f t="shared" si="18"/>
        <v>1.9151189251301153E-2</v>
      </c>
      <c r="J68" s="4">
        <f t="shared" si="19"/>
        <v>0.9808488107486989</v>
      </c>
      <c r="K68" s="5">
        <f t="shared" si="23"/>
        <v>94443.17661884024</v>
      </c>
      <c r="L68" s="6">
        <f t="shared" si="20"/>
        <v>1808.6991489214706</v>
      </c>
      <c r="M68" s="5">
        <f t="shared" si="24"/>
        <v>467694.13522189751</v>
      </c>
      <c r="N68" s="6">
        <f t="shared" si="16"/>
        <v>3582681.3949416815</v>
      </c>
      <c r="O68" s="49">
        <f t="shared" si="21"/>
        <v>37.934782831383302</v>
      </c>
    </row>
    <row r="69" spans="2:15" x14ac:dyDescent="0.25">
      <c r="B69" s="9" t="s">
        <v>24</v>
      </c>
      <c r="C69" s="1">
        <v>45</v>
      </c>
      <c r="D69" s="1">
        <v>5</v>
      </c>
      <c r="E69" s="177">
        <f t="shared" si="22"/>
        <v>69138</v>
      </c>
      <c r="F69" s="48">
        <v>345</v>
      </c>
      <c r="G69" s="3">
        <f t="shared" si="17"/>
        <v>4.9900199600798403E-3</v>
      </c>
      <c r="H69" s="1">
        <v>0.5</v>
      </c>
      <c r="I69" s="3">
        <f t="shared" si="18"/>
        <v>2.464268112370626E-2</v>
      </c>
      <c r="J69" s="4">
        <f t="shared" si="19"/>
        <v>0.97535731887629373</v>
      </c>
      <c r="K69" s="5">
        <f t="shared" si="23"/>
        <v>92634.477469918769</v>
      </c>
      <c r="L69" s="6">
        <f t="shared" si="20"/>
        <v>2282.7618893523613</v>
      </c>
      <c r="M69" s="5">
        <f t="shared" si="24"/>
        <v>457465.48262621288</v>
      </c>
      <c r="N69" s="6">
        <f t="shared" si="16"/>
        <v>3114987.2597197839</v>
      </c>
      <c r="O69" s="49">
        <f t="shared" si="21"/>
        <v>33.626651164857222</v>
      </c>
    </row>
    <row r="70" spans="2:15" x14ac:dyDescent="0.25">
      <c r="B70" s="9" t="s">
        <v>25</v>
      </c>
      <c r="C70" s="1">
        <v>50</v>
      </c>
      <c r="D70" s="1">
        <v>5</v>
      </c>
      <c r="E70" s="177">
        <f t="shared" si="22"/>
        <v>63456</v>
      </c>
      <c r="F70" s="48">
        <v>425</v>
      </c>
      <c r="G70" s="3">
        <f t="shared" si="17"/>
        <v>6.6975542107917301E-3</v>
      </c>
      <c r="H70" s="1">
        <v>0.5</v>
      </c>
      <c r="I70" s="3">
        <f t="shared" si="18"/>
        <v>3.2936289591357519E-2</v>
      </c>
      <c r="J70" s="4">
        <f t="shared" si="19"/>
        <v>0.96706371040864247</v>
      </c>
      <c r="K70" s="5">
        <f t="shared" si="23"/>
        <v>90351.715580566408</v>
      </c>
      <c r="L70" s="6">
        <f t="shared" si="20"/>
        <v>2975.8502694375056</v>
      </c>
      <c r="M70" s="5">
        <f t="shared" si="24"/>
        <v>444318.95222923829</v>
      </c>
      <c r="N70" s="6">
        <f t="shared" si="16"/>
        <v>2657521.7770935711</v>
      </c>
      <c r="O70" s="49">
        <f t="shared" si="21"/>
        <v>29.413074893125469</v>
      </c>
    </row>
    <row r="71" spans="2:15" x14ac:dyDescent="0.25">
      <c r="B71" s="9" t="s">
        <v>26</v>
      </c>
      <c r="C71" s="1">
        <v>55</v>
      </c>
      <c r="D71" s="1">
        <v>5</v>
      </c>
      <c r="E71" s="177">
        <f t="shared" si="22"/>
        <v>51866</v>
      </c>
      <c r="F71" s="48">
        <v>470</v>
      </c>
      <c r="G71" s="3">
        <f t="shared" si="17"/>
        <v>9.0618131338449075E-3</v>
      </c>
      <c r="H71" s="1">
        <v>0.5</v>
      </c>
      <c r="I71" s="3">
        <f t="shared" si="18"/>
        <v>4.4305348692520882E-2</v>
      </c>
      <c r="J71" s="4">
        <f t="shared" si="19"/>
        <v>0.9556946513074791</v>
      </c>
      <c r="K71" s="5">
        <f t="shared" si="23"/>
        <v>87375.865311128902</v>
      </c>
      <c r="L71" s="6">
        <f t="shared" si="20"/>
        <v>3871.2181799203099</v>
      </c>
      <c r="M71" s="5">
        <f t="shared" si="24"/>
        <v>427201.28110584372</v>
      </c>
      <c r="N71" s="6">
        <f t="shared" si="16"/>
        <v>2213202.824864333</v>
      </c>
      <c r="O71" s="49">
        <f t="shared" si="21"/>
        <v>25.329681336871882</v>
      </c>
    </row>
    <row r="72" spans="2:15" x14ac:dyDescent="0.25">
      <c r="B72" s="9" t="s">
        <v>27</v>
      </c>
      <c r="C72" s="1">
        <v>60</v>
      </c>
      <c r="D72" s="1">
        <v>5</v>
      </c>
      <c r="E72" s="177">
        <f t="shared" si="22"/>
        <v>40669</v>
      </c>
      <c r="F72" s="48">
        <v>522</v>
      </c>
      <c r="G72" s="3">
        <f t="shared" si="17"/>
        <v>1.2835329120460301E-2</v>
      </c>
      <c r="H72" s="1">
        <v>0.5</v>
      </c>
      <c r="I72" s="3">
        <f t="shared" si="18"/>
        <v>6.2181350359746507E-2</v>
      </c>
      <c r="J72" s="4">
        <f t="shared" si="19"/>
        <v>0.93781864964025352</v>
      </c>
      <c r="K72" s="5">
        <f t="shared" si="23"/>
        <v>83504.647131208592</v>
      </c>
      <c r="L72" s="6">
        <f t="shared" si="20"/>
        <v>5192.4317199326761</v>
      </c>
      <c r="M72" s="5">
        <f t="shared" si="24"/>
        <v>404542.15635621129</v>
      </c>
      <c r="N72" s="6">
        <f t="shared" si="16"/>
        <v>1786001.5437584892</v>
      </c>
      <c r="O72" s="49">
        <f t="shared" si="21"/>
        <v>21.388049708804747</v>
      </c>
    </row>
    <row r="73" spans="2:15" x14ac:dyDescent="0.25">
      <c r="B73" s="9" t="s">
        <v>28</v>
      </c>
      <c r="C73" s="1">
        <v>65</v>
      </c>
      <c r="D73" s="1">
        <v>5</v>
      </c>
      <c r="E73" s="177">
        <f t="shared" si="22"/>
        <v>27834</v>
      </c>
      <c r="F73" s="48">
        <v>566</v>
      </c>
      <c r="G73" s="3">
        <f t="shared" si="17"/>
        <v>2.0334842279226845E-2</v>
      </c>
      <c r="H73" s="1">
        <v>0.5</v>
      </c>
      <c r="I73" s="3">
        <f t="shared" si="18"/>
        <v>9.6755444630585649E-2</v>
      </c>
      <c r="J73" s="4">
        <f t="shared" si="19"/>
        <v>0.90324455536941439</v>
      </c>
      <c r="K73" s="5">
        <f t="shared" si="23"/>
        <v>78312.215411275916</v>
      </c>
      <c r="L73" s="6">
        <f t="shared" si="20"/>
        <v>7577.1332221242046</v>
      </c>
      <c r="M73" s="5">
        <f t="shared" si="24"/>
        <v>372618.24400106911</v>
      </c>
      <c r="N73" s="6">
        <f t="shared" si="16"/>
        <v>1381459.3874022779</v>
      </c>
      <c r="O73" s="49">
        <f t="shared" si="21"/>
        <v>17.640407440233982</v>
      </c>
    </row>
    <row r="74" spans="2:15" x14ac:dyDescent="0.25">
      <c r="B74" s="9" t="s">
        <v>29</v>
      </c>
      <c r="C74" s="1">
        <v>70</v>
      </c>
      <c r="D74" s="1">
        <v>5</v>
      </c>
      <c r="E74" s="177">
        <f t="shared" si="22"/>
        <v>25506</v>
      </c>
      <c r="F74" s="48">
        <v>769</v>
      </c>
      <c r="G74" s="3">
        <f t="shared" si="17"/>
        <v>3.0149768681878773E-2</v>
      </c>
      <c r="H74" s="1">
        <v>0.5</v>
      </c>
      <c r="I74" s="3">
        <f t="shared" si="18"/>
        <v>0.14018265672566854</v>
      </c>
      <c r="J74" s="4">
        <f t="shared" si="19"/>
        <v>0.85981734327433146</v>
      </c>
      <c r="K74" s="5">
        <f t="shared" si="23"/>
        <v>70735.082189151712</v>
      </c>
      <c r="L74" s="6">
        <f t="shared" si="20"/>
        <v>9915.8317449838069</v>
      </c>
      <c r="M74" s="5">
        <f t="shared" si="24"/>
        <v>328885.83158329898</v>
      </c>
      <c r="N74" s="6">
        <f t="shared" si="16"/>
        <v>1008841.1434012089</v>
      </c>
      <c r="O74" s="49">
        <f t="shared" si="21"/>
        <v>14.262246005503757</v>
      </c>
    </row>
    <row r="75" spans="2:15" x14ac:dyDescent="0.25">
      <c r="B75" s="9" t="s">
        <v>30</v>
      </c>
      <c r="C75" s="1">
        <v>75</v>
      </c>
      <c r="D75" s="1">
        <v>5</v>
      </c>
      <c r="E75" s="177">
        <f t="shared" si="22"/>
        <v>18653</v>
      </c>
      <c r="F75" s="48">
        <v>909</v>
      </c>
      <c r="G75" s="3">
        <f t="shared" si="17"/>
        <v>4.8732107435801211E-2</v>
      </c>
      <c r="H75" s="1">
        <v>0.5</v>
      </c>
      <c r="I75" s="3">
        <f t="shared" si="18"/>
        <v>0.21719911113235049</v>
      </c>
      <c r="J75" s="4">
        <f t="shared" si="19"/>
        <v>0.78280088886764954</v>
      </c>
      <c r="K75" s="5">
        <f t="shared" si="23"/>
        <v>60819.250444167905</v>
      </c>
      <c r="L75" s="6">
        <f t="shared" si="20"/>
        <v>13209.887136209079</v>
      </c>
      <c r="M75" s="5">
        <f t="shared" si="24"/>
        <v>271071.53438031679</v>
      </c>
      <c r="N75" s="6">
        <f t="shared" si="16"/>
        <v>679955.31181790994</v>
      </c>
      <c r="O75" s="49">
        <f t="shared" si="21"/>
        <v>11.179935741597296</v>
      </c>
    </row>
    <row r="76" spans="2:15" x14ac:dyDescent="0.25">
      <c r="B76" s="9" t="s">
        <v>31</v>
      </c>
      <c r="C76" s="1">
        <v>80</v>
      </c>
      <c r="D76" s="1">
        <v>5</v>
      </c>
      <c r="E76" s="177">
        <f t="shared" si="22"/>
        <v>11033</v>
      </c>
      <c r="F76" s="48">
        <v>877</v>
      </c>
      <c r="G76" s="3">
        <f t="shared" si="17"/>
        <v>7.948880630834769E-2</v>
      </c>
      <c r="H76" s="1">
        <v>0.5</v>
      </c>
      <c r="I76" s="3">
        <f t="shared" si="18"/>
        <v>0.33155646289365248</v>
      </c>
      <c r="J76" s="4">
        <f t="shared" si="19"/>
        <v>0.66844353710634752</v>
      </c>
      <c r="K76" s="5">
        <f t="shared" si="23"/>
        <v>47609.363307958825</v>
      </c>
      <c r="L76" s="6">
        <f t="shared" si="20"/>
        <v>15785.192099005668</v>
      </c>
      <c r="M76" s="5">
        <f t="shared" si="24"/>
        <v>198583.83629227994</v>
      </c>
      <c r="N76" s="6">
        <f t="shared" si="16"/>
        <v>408883.77743759315</v>
      </c>
      <c r="O76" s="49">
        <f t="shared" si="21"/>
        <v>8.5883059345437687</v>
      </c>
    </row>
    <row r="77" spans="2:15" x14ac:dyDescent="0.25">
      <c r="B77" s="9" t="s">
        <v>32</v>
      </c>
      <c r="C77" s="1">
        <v>85</v>
      </c>
      <c r="D77" s="1">
        <v>5</v>
      </c>
      <c r="E77" s="177">
        <f t="shared" si="22"/>
        <v>5014</v>
      </c>
      <c r="F77" s="48">
        <v>593</v>
      </c>
      <c r="G77" s="3">
        <f t="shared" si="17"/>
        <v>0.11826884722776226</v>
      </c>
      <c r="H77" s="1">
        <v>0.5</v>
      </c>
      <c r="I77" s="3">
        <f t="shared" si="18"/>
        <v>0.45639959978449934</v>
      </c>
      <c r="J77" s="4">
        <f t="shared" si="19"/>
        <v>0.5436004002155006</v>
      </c>
      <c r="K77" s="5">
        <f t="shared" si="23"/>
        <v>31824.171208953157</v>
      </c>
      <c r="L77" s="6">
        <f t="shared" si="20"/>
        <v>14524.53900323961</v>
      </c>
      <c r="M77" s="5">
        <f t="shared" si="24"/>
        <v>122809.50853666676</v>
      </c>
      <c r="N77" s="6">
        <f t="shared" si="16"/>
        <v>210299.94114531321</v>
      </c>
      <c r="O77" s="49">
        <f t="shared" si="21"/>
        <v>6.6081828106225471</v>
      </c>
    </row>
    <row r="78" spans="2:15" x14ac:dyDescent="0.25">
      <c r="B78" s="9" t="s">
        <v>33</v>
      </c>
      <c r="C78" s="1">
        <v>90</v>
      </c>
      <c r="D78" s="1">
        <v>5</v>
      </c>
      <c r="E78" s="177">
        <f t="shared" si="22"/>
        <v>1670</v>
      </c>
      <c r="F78" s="48">
        <v>302</v>
      </c>
      <c r="G78" s="3">
        <f t="shared" si="17"/>
        <v>0.18083832335329342</v>
      </c>
      <c r="H78" s="1">
        <v>0.5</v>
      </c>
      <c r="I78" s="3">
        <f t="shared" si="18"/>
        <v>0.62268041237113403</v>
      </c>
      <c r="J78" s="4">
        <f t="shared" si="19"/>
        <v>0.37731958762886597</v>
      </c>
      <c r="K78" s="5">
        <f t="shared" si="23"/>
        <v>17299.632205713548</v>
      </c>
      <c r="L78" s="6">
        <f t="shared" si="20"/>
        <v>10772.142115722663</v>
      </c>
      <c r="M78" s="5">
        <f t="shared" si="24"/>
        <v>59567.805739261079</v>
      </c>
      <c r="N78" s="6">
        <f t="shared" si="16"/>
        <v>87490.432608646428</v>
      </c>
      <c r="O78" s="49">
        <f t="shared" si="21"/>
        <v>5.0573579581507504</v>
      </c>
    </row>
    <row r="79" spans="2:15" x14ac:dyDescent="0.25">
      <c r="B79" s="9" t="s">
        <v>34</v>
      </c>
      <c r="C79" s="1">
        <v>95</v>
      </c>
      <c r="D79" s="1">
        <v>5</v>
      </c>
      <c r="E79" s="177">
        <f t="shared" si="22"/>
        <v>468</v>
      </c>
      <c r="F79" s="48">
        <v>89</v>
      </c>
      <c r="G79" s="3">
        <f t="shared" si="17"/>
        <v>0.19017094017094016</v>
      </c>
      <c r="H79" s="1">
        <v>0.5</v>
      </c>
      <c r="I79" s="3">
        <f t="shared" si="18"/>
        <v>0.64446053584359153</v>
      </c>
      <c r="J79" s="4">
        <f t="shared" si="19"/>
        <v>0.35553946415640847</v>
      </c>
      <c r="K79" s="5">
        <f t="shared" si="23"/>
        <v>6527.4900899908844</v>
      </c>
      <c r="L79" s="6">
        <f t="shared" si="20"/>
        <v>4206.7097611092586</v>
      </c>
      <c r="M79" s="5">
        <f t="shared" si="24"/>
        <v>22120.676047181278</v>
      </c>
      <c r="N79" s="6">
        <f t="shared" si="16"/>
        <v>27922.626869385342</v>
      </c>
      <c r="O79" s="49">
        <f t="shared" si="21"/>
        <v>4.2776973207820426</v>
      </c>
    </row>
    <row r="80" spans="2:15" x14ac:dyDescent="0.25">
      <c r="B80" s="53" t="s">
        <v>13</v>
      </c>
      <c r="C80" s="54" t="s">
        <v>13</v>
      </c>
      <c r="D80" s="54">
        <v>5</v>
      </c>
      <c r="E80" s="177">
        <f t="shared" si="22"/>
        <v>232</v>
      </c>
      <c r="F80" s="56">
        <v>9</v>
      </c>
      <c r="G80" s="57">
        <f t="shared" si="17"/>
        <v>3.8793103448275863E-2</v>
      </c>
      <c r="H80" s="54">
        <v>0.5</v>
      </c>
      <c r="I80" s="57">
        <f t="shared" si="18"/>
        <v>0.17681728880157169</v>
      </c>
      <c r="J80" s="58">
        <f t="shared" si="19"/>
        <v>0.82318271119842834</v>
      </c>
      <c r="K80" s="59">
        <f t="shared" si="23"/>
        <v>2320.7803288816258</v>
      </c>
      <c r="L80" s="60">
        <f t="shared" si="20"/>
        <v>2320.7803288816258</v>
      </c>
      <c r="M80" s="59">
        <f t="shared" si="24"/>
        <v>5801.950822204064</v>
      </c>
      <c r="N80" s="60">
        <f t="shared" si="16"/>
        <v>5801.950822204064</v>
      </c>
      <c r="O80" s="61">
        <f t="shared" si="21"/>
        <v>2.5</v>
      </c>
    </row>
    <row r="82" spans="2:2" ht="15.6" x14ac:dyDescent="0.3">
      <c r="B82" s="9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2:Q82"/>
  <sheetViews>
    <sheetView workbookViewId="0">
      <selection activeCell="E32" sqref="E32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189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4586</v>
      </c>
      <c r="F5" s="14">
        <v>35</v>
      </c>
      <c r="G5" s="3">
        <f>+F5/E5</f>
        <v>7.631923244657654E-3</v>
      </c>
      <c r="H5" s="1">
        <v>0.1</v>
      </c>
      <c r="I5" s="3">
        <f>+(D5*G5)/(1+D5*(1-H5)*G5)</f>
        <v>7.5798592311857073E-3</v>
      </c>
      <c r="J5" s="4">
        <f>1-I5</f>
        <v>0.99242014076881424</v>
      </c>
      <c r="K5" s="5">
        <v>100000</v>
      </c>
      <c r="L5" s="6">
        <f>+K5-K6</f>
        <v>757.98592311856919</v>
      </c>
      <c r="M5" s="5">
        <f>0.1*D5*L5+(K6*D5)</f>
        <v>99317.812669193285</v>
      </c>
      <c r="N5" s="6">
        <f t="shared" ref="N5:N26" si="0">+N6+M5</f>
        <v>7083558.7803819263</v>
      </c>
      <c r="O5" s="15">
        <f>+N5/K5</f>
        <v>70.835587803819266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19842</v>
      </c>
      <c r="F6" s="14">
        <v>23</v>
      </c>
      <c r="G6" s="3">
        <f t="shared" ref="G6:G26" si="1">+F6/E6</f>
        <v>1.1591573430097773E-3</v>
      </c>
      <c r="H6" s="1">
        <v>0.4</v>
      </c>
      <c r="I6" s="3">
        <f t="shared" ref="I6:I26" si="2">+(D6*G6)/(1+D6*(1-H6)*G6)</f>
        <v>4.6237661580523903E-3</v>
      </c>
      <c r="J6" s="4">
        <f t="shared" ref="J6:J26" si="3">1-I6</f>
        <v>0.99537623384194762</v>
      </c>
      <c r="K6" s="5">
        <f>+K5-(K5*I5)</f>
        <v>99242.014076881431</v>
      </c>
      <c r="L6" s="6">
        <f t="shared" ref="L6:L26" si="4">+K6-K7</f>
        <v>458.87186614563689</v>
      </c>
      <c r="M6" s="5">
        <f>0.4*D6*L6+(K7*D6)</f>
        <v>395866.76382877619</v>
      </c>
      <c r="N6" s="6">
        <f t="shared" si="0"/>
        <v>6984240.967712733</v>
      </c>
      <c r="O6" s="15">
        <f t="shared" ref="O6:O26" si="5">+N6/K6</f>
        <v>70.375848703575656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25169</v>
      </c>
      <c r="F7" s="14">
        <v>11</v>
      </c>
      <c r="G7" s="3">
        <f t="shared" si="1"/>
        <v>4.3704557193372803E-4</v>
      </c>
      <c r="H7" s="1">
        <v>0.5</v>
      </c>
      <c r="I7" s="3">
        <f t="shared" si="2"/>
        <v>2.1828428551584544E-3</v>
      </c>
      <c r="J7" s="4">
        <f t="shared" si="3"/>
        <v>0.99781715714484154</v>
      </c>
      <c r="K7" s="5">
        <f t="shared" ref="K7:K26" si="6">+K6-(K6*I6)</f>
        <v>98783.142210735794</v>
      </c>
      <c r="L7" s="6">
        <f t="shared" si="4"/>
        <v>215.62807618480292</v>
      </c>
      <c r="M7" s="5">
        <f>0.5*D7*(K7+K8)</f>
        <v>493376.64086321695</v>
      </c>
      <c r="N7" s="6">
        <f t="shared" si="0"/>
        <v>6588374.2038839571</v>
      </c>
      <c r="O7" s="15">
        <f t="shared" si="5"/>
        <v>66.695329349099509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26852</v>
      </c>
      <c r="F8" s="14">
        <v>14</v>
      </c>
      <c r="G8" s="3">
        <f t="shared" si="1"/>
        <v>5.2137643378519292E-4</v>
      </c>
      <c r="H8" s="1">
        <v>0.5</v>
      </c>
      <c r="I8" s="3">
        <f t="shared" si="2"/>
        <v>2.6034886748242648E-3</v>
      </c>
      <c r="J8" s="4">
        <f t="shared" si="3"/>
        <v>0.99739651132517571</v>
      </c>
      <c r="K8" s="5">
        <f t="shared" si="6"/>
        <v>98567.514134550991</v>
      </c>
      <c r="L8" s="6">
        <f t="shared" si="4"/>
        <v>256.61940675487858</v>
      </c>
      <c r="M8" s="5">
        <f t="shared" ref="M8:M26" si="7">0.5*D8*(K8+K9)</f>
        <v>492196.02215586777</v>
      </c>
      <c r="N8" s="6">
        <f t="shared" si="0"/>
        <v>6094997.5630207406</v>
      </c>
      <c r="O8" s="15">
        <f t="shared" si="5"/>
        <v>61.835764212341573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30808</v>
      </c>
      <c r="F9" s="14">
        <v>53</v>
      </c>
      <c r="G9" s="3">
        <f t="shared" si="1"/>
        <v>1.7203323811996883E-3</v>
      </c>
      <c r="H9" s="1">
        <v>0.5</v>
      </c>
      <c r="I9" s="3">
        <f t="shared" si="2"/>
        <v>8.564826037071151E-3</v>
      </c>
      <c r="J9" s="4">
        <f t="shared" si="3"/>
        <v>0.9914351739629288</v>
      </c>
      <c r="K9" s="5">
        <f t="shared" si="6"/>
        <v>98310.894727796112</v>
      </c>
      <c r="L9" s="6">
        <f t="shared" si="4"/>
        <v>842.0157108923886</v>
      </c>
      <c r="M9" s="5">
        <f t="shared" si="7"/>
        <v>489449.43436174956</v>
      </c>
      <c r="N9" s="6">
        <f t="shared" si="0"/>
        <v>5602801.5408648727</v>
      </c>
      <c r="O9" s="15">
        <f t="shared" si="5"/>
        <v>56.990647439207514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28890</v>
      </c>
      <c r="F10" s="14">
        <v>60</v>
      </c>
      <c r="G10" s="3">
        <f t="shared" si="1"/>
        <v>2.0768431983385254E-3</v>
      </c>
      <c r="H10" s="1">
        <v>0.5</v>
      </c>
      <c r="I10" s="3">
        <f t="shared" si="2"/>
        <v>1.0330578512396693E-2</v>
      </c>
      <c r="J10" s="4">
        <f t="shared" si="3"/>
        <v>0.98966942148760328</v>
      </c>
      <c r="K10" s="5">
        <f t="shared" si="6"/>
        <v>97468.879016903724</v>
      </c>
      <c r="L10" s="6">
        <f t="shared" si="4"/>
        <v>1006.9099071994133</v>
      </c>
      <c r="M10" s="5">
        <f t="shared" si="7"/>
        <v>484827.1203165201</v>
      </c>
      <c r="N10" s="6">
        <f t="shared" si="0"/>
        <v>5113352.1065031234</v>
      </c>
      <c r="O10" s="15">
        <f t="shared" si="5"/>
        <v>52.461382115786215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32419</v>
      </c>
      <c r="F11" s="14">
        <v>80</v>
      </c>
      <c r="G11" s="3">
        <f t="shared" si="1"/>
        <v>2.4676887010703602E-3</v>
      </c>
      <c r="H11" s="1">
        <v>0.5</v>
      </c>
      <c r="I11" s="3">
        <f t="shared" si="2"/>
        <v>1.2262791624513322E-2</v>
      </c>
      <c r="J11" s="4">
        <f t="shared" si="3"/>
        <v>0.98773720837548673</v>
      </c>
      <c r="K11" s="5">
        <f t="shared" si="6"/>
        <v>96461.969109704311</v>
      </c>
      <c r="L11" s="6">
        <f t="shared" si="4"/>
        <v>1182.8930268825497</v>
      </c>
      <c r="M11" s="5">
        <f t="shared" si="7"/>
        <v>479352.61298131518</v>
      </c>
      <c r="N11" s="6">
        <f t="shared" si="0"/>
        <v>4628524.9861866031</v>
      </c>
      <c r="O11" s="15">
        <f t="shared" si="5"/>
        <v>47.982899674406106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33748</v>
      </c>
      <c r="F12" s="14">
        <v>122</v>
      </c>
      <c r="G12" s="3">
        <f t="shared" si="1"/>
        <v>3.6150290387578525E-3</v>
      </c>
      <c r="H12" s="1">
        <v>0.5</v>
      </c>
      <c r="I12" s="3">
        <f t="shared" si="2"/>
        <v>1.7913252870525361E-2</v>
      </c>
      <c r="J12" s="4">
        <f t="shared" si="3"/>
        <v>0.98208674712947464</v>
      </c>
      <c r="K12" s="5">
        <f t="shared" si="6"/>
        <v>95279.076082821761</v>
      </c>
      <c r="L12" s="6">
        <f t="shared" si="4"/>
        <v>1706.7581831416173</v>
      </c>
      <c r="M12" s="5">
        <f t="shared" si="7"/>
        <v>472128.48495625478</v>
      </c>
      <c r="N12" s="6">
        <f t="shared" si="0"/>
        <v>4149172.3732052883</v>
      </c>
      <c r="O12" s="15">
        <f t="shared" si="5"/>
        <v>43.547571447886433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32287</v>
      </c>
      <c r="F13" s="14">
        <v>151</v>
      </c>
      <c r="G13" s="3">
        <f t="shared" si="1"/>
        <v>4.6768049059993187E-3</v>
      </c>
      <c r="H13" s="1">
        <v>0.5</v>
      </c>
      <c r="I13" s="3">
        <f t="shared" si="2"/>
        <v>2.3113777954660256E-2</v>
      </c>
      <c r="J13" s="4">
        <f t="shared" si="3"/>
        <v>0.9768862220453397</v>
      </c>
      <c r="K13" s="5">
        <f t="shared" si="6"/>
        <v>93572.317899680143</v>
      </c>
      <c r="L13" s="6">
        <f t="shared" si="4"/>
        <v>2162.8097786360886</v>
      </c>
      <c r="M13" s="5">
        <f t="shared" si="7"/>
        <v>462454.56505181047</v>
      </c>
      <c r="N13" s="6">
        <f t="shared" si="0"/>
        <v>3677043.8882490336</v>
      </c>
      <c r="O13" s="15">
        <f t="shared" si="5"/>
        <v>39.296278758331397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32025</v>
      </c>
      <c r="F14" s="14">
        <v>158</v>
      </c>
      <c r="G14" s="3">
        <f t="shared" si="1"/>
        <v>4.9336455893832943E-3</v>
      </c>
      <c r="H14" s="1">
        <v>0.5</v>
      </c>
      <c r="I14" s="3">
        <f t="shared" si="2"/>
        <v>2.43676742751388E-2</v>
      </c>
      <c r="J14" s="4">
        <f t="shared" si="3"/>
        <v>0.97563232572486125</v>
      </c>
      <c r="K14" s="5">
        <f t="shared" si="6"/>
        <v>91409.508121044055</v>
      </c>
      <c r="L14" s="6">
        <f t="shared" si="4"/>
        <v>2227.4371195442509</v>
      </c>
      <c r="M14" s="5">
        <f t="shared" si="7"/>
        <v>451478.94780635962</v>
      </c>
      <c r="N14" s="6">
        <f t="shared" si="0"/>
        <v>3214589.3231972232</v>
      </c>
      <c r="O14" s="15">
        <f t="shared" si="5"/>
        <v>35.166903195020794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33063</v>
      </c>
      <c r="F15" s="14">
        <v>234</v>
      </c>
      <c r="G15" s="3">
        <f t="shared" si="1"/>
        <v>7.0773976953089554E-3</v>
      </c>
      <c r="H15" s="1">
        <v>0.5</v>
      </c>
      <c r="I15" s="3">
        <f t="shared" si="2"/>
        <v>3.4771754636233949E-2</v>
      </c>
      <c r="J15" s="4">
        <f t="shared" si="3"/>
        <v>0.96522824536376606</v>
      </c>
      <c r="K15" s="5">
        <f t="shared" si="6"/>
        <v>89182.071001499804</v>
      </c>
      <c r="L15" s="6">
        <f t="shared" si="4"/>
        <v>3101.0170908153523</v>
      </c>
      <c r="M15" s="5">
        <f t="shared" si="7"/>
        <v>438157.81228046061</v>
      </c>
      <c r="N15" s="6">
        <f t="shared" si="0"/>
        <v>2763110.3753908635</v>
      </c>
      <c r="O15" s="15">
        <f t="shared" si="5"/>
        <v>30.982801188193928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28088</v>
      </c>
      <c r="F16" s="14">
        <v>274</v>
      </c>
      <c r="G16" s="3">
        <f t="shared" si="1"/>
        <v>9.7550555397322696E-3</v>
      </c>
      <c r="H16" s="1">
        <v>0.5</v>
      </c>
      <c r="I16" s="3">
        <f t="shared" si="2"/>
        <v>4.7614082646925938E-2</v>
      </c>
      <c r="J16" s="4">
        <f t="shared" si="3"/>
        <v>0.9523859173530741</v>
      </c>
      <c r="K16" s="5">
        <f t="shared" si="6"/>
        <v>86081.053910684452</v>
      </c>
      <c r="L16" s="6">
        <f t="shared" si="4"/>
        <v>4098.6704152378225</v>
      </c>
      <c r="M16" s="5">
        <f t="shared" si="7"/>
        <v>420158.59351532767</v>
      </c>
      <c r="N16" s="6">
        <f t="shared" si="0"/>
        <v>2324952.5631104028</v>
      </c>
      <c r="O16" s="15">
        <f t="shared" si="5"/>
        <v>27.008876605097278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23295</v>
      </c>
      <c r="F17" s="14">
        <v>270</v>
      </c>
      <c r="G17" s="3">
        <f t="shared" si="1"/>
        <v>1.159047005795235E-2</v>
      </c>
      <c r="H17" s="1">
        <v>0.5</v>
      </c>
      <c r="I17" s="3">
        <f t="shared" si="2"/>
        <v>5.6320400500625777E-2</v>
      </c>
      <c r="J17" s="4">
        <f t="shared" si="3"/>
        <v>0.94367959949937419</v>
      </c>
      <c r="K17" s="5">
        <f t="shared" si="6"/>
        <v>81982.383495446629</v>
      </c>
      <c r="L17" s="6">
        <f t="shared" si="4"/>
        <v>4617.2806724594411</v>
      </c>
      <c r="M17" s="5">
        <f t="shared" si="7"/>
        <v>398368.71579608461</v>
      </c>
      <c r="N17" s="6">
        <f t="shared" si="0"/>
        <v>1904793.9695950751</v>
      </c>
      <c r="O17" s="15">
        <f t="shared" si="5"/>
        <v>23.23418627735883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17212</v>
      </c>
      <c r="F18" s="14">
        <v>283</v>
      </c>
      <c r="G18" s="3">
        <f t="shared" si="1"/>
        <v>1.6442017197304207E-2</v>
      </c>
      <c r="H18" s="1">
        <v>0.5</v>
      </c>
      <c r="I18" s="3">
        <f t="shared" si="2"/>
        <v>7.896425681520132E-2</v>
      </c>
      <c r="J18" s="4">
        <f t="shared" si="3"/>
        <v>0.92103574318479864</v>
      </c>
      <c r="K18" s="5">
        <f t="shared" si="6"/>
        <v>77365.102822987188</v>
      </c>
      <c r="L18" s="6">
        <f t="shared" si="4"/>
        <v>6109.077847848821</v>
      </c>
      <c r="M18" s="5">
        <f t="shared" si="7"/>
        <v>371552.81949531392</v>
      </c>
      <c r="N18" s="6">
        <f t="shared" si="0"/>
        <v>1506425.2537989905</v>
      </c>
      <c r="O18" s="15">
        <f t="shared" si="5"/>
        <v>19.471637713010217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12270</v>
      </c>
      <c r="F19" s="14">
        <v>300</v>
      </c>
      <c r="G19" s="3">
        <f t="shared" si="1"/>
        <v>2.4449877750611249E-2</v>
      </c>
      <c r="H19" s="1">
        <v>0.5</v>
      </c>
      <c r="I19" s="3">
        <f t="shared" si="2"/>
        <v>0.1152073732718894</v>
      </c>
      <c r="J19" s="4">
        <f t="shared" si="3"/>
        <v>0.88479262672811054</v>
      </c>
      <c r="K19" s="5">
        <f t="shared" si="6"/>
        <v>71256.024975138367</v>
      </c>
      <c r="L19" s="6">
        <f t="shared" si="4"/>
        <v>8209.2194671818434</v>
      </c>
      <c r="M19" s="5">
        <f t="shared" si="7"/>
        <v>335757.07620773726</v>
      </c>
      <c r="N19" s="6">
        <f t="shared" si="0"/>
        <v>1134872.4343036767</v>
      </c>
      <c r="O19" s="15">
        <f t="shared" si="5"/>
        <v>15.926687388184229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10740</v>
      </c>
      <c r="F20" s="14">
        <v>403</v>
      </c>
      <c r="G20" s="3">
        <f t="shared" si="1"/>
        <v>3.7523277467411548E-2</v>
      </c>
      <c r="H20" s="1">
        <v>0.5</v>
      </c>
      <c r="I20" s="3">
        <f t="shared" si="2"/>
        <v>0.17152585656522665</v>
      </c>
      <c r="J20" s="4">
        <f t="shared" si="3"/>
        <v>0.82847414343477332</v>
      </c>
      <c r="K20" s="5">
        <f t="shared" si="6"/>
        <v>63046.805507956524</v>
      </c>
      <c r="L20" s="6">
        <f t="shared" si="4"/>
        <v>10814.157318453494</v>
      </c>
      <c r="M20" s="5">
        <f t="shared" si="7"/>
        <v>288198.63424364891</v>
      </c>
      <c r="N20" s="6">
        <f t="shared" si="0"/>
        <v>799115.3580959395</v>
      </c>
      <c r="O20" s="15">
        <f t="shared" si="5"/>
        <v>12.674953975187385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7363</v>
      </c>
      <c r="F21" s="14">
        <v>465</v>
      </c>
      <c r="G21" s="3">
        <f t="shared" si="1"/>
        <v>6.3153605867173709E-2</v>
      </c>
      <c r="H21" s="1">
        <v>0.5</v>
      </c>
      <c r="I21" s="3">
        <f t="shared" si="2"/>
        <v>0.27271127793091315</v>
      </c>
      <c r="J21" s="4">
        <f t="shared" si="3"/>
        <v>0.7272887220690869</v>
      </c>
      <c r="K21" s="5">
        <f t="shared" si="6"/>
        <v>52232.64818950303</v>
      </c>
      <c r="L21" s="6">
        <f t="shared" si="4"/>
        <v>14244.432237475165</v>
      </c>
      <c r="M21" s="5">
        <f t="shared" si="7"/>
        <v>225552.16035382723</v>
      </c>
      <c r="N21" s="6">
        <f t="shared" si="0"/>
        <v>510916.7238522906</v>
      </c>
      <c r="O21" s="15">
        <f t="shared" si="5"/>
        <v>9.7815588824571087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4004</v>
      </c>
      <c r="F22" s="14">
        <v>391</v>
      </c>
      <c r="G22" s="3">
        <f t="shared" si="1"/>
        <v>9.7652347652347649E-2</v>
      </c>
      <c r="H22" s="1">
        <v>0.5</v>
      </c>
      <c r="I22" s="3">
        <f t="shared" si="2"/>
        <v>0.39245207266887477</v>
      </c>
      <c r="J22" s="4">
        <f t="shared" si="3"/>
        <v>0.60754792733112528</v>
      </c>
      <c r="K22" s="5">
        <f t="shared" si="6"/>
        <v>37988.215952027866</v>
      </c>
      <c r="L22" s="6">
        <f t="shared" si="4"/>
        <v>14908.554087366148</v>
      </c>
      <c r="M22" s="5">
        <f t="shared" si="7"/>
        <v>152669.69454172393</v>
      </c>
      <c r="N22" s="6">
        <f t="shared" si="0"/>
        <v>285364.56349846337</v>
      </c>
      <c r="O22" s="15">
        <f t="shared" si="5"/>
        <v>7.5119232727018916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1591</v>
      </c>
      <c r="F23" s="14">
        <v>249</v>
      </c>
      <c r="G23" s="3">
        <f t="shared" si="1"/>
        <v>0.15650534255185419</v>
      </c>
      <c r="H23" s="1">
        <v>0.5</v>
      </c>
      <c r="I23" s="3">
        <f t="shared" si="2"/>
        <v>0.56245764626157668</v>
      </c>
      <c r="J23" s="4">
        <f t="shared" si="3"/>
        <v>0.43754235373842332</v>
      </c>
      <c r="K23" s="5">
        <f t="shared" si="6"/>
        <v>23079.661864661717</v>
      </c>
      <c r="L23" s="6">
        <f t="shared" si="4"/>
        <v>12981.332288910702</v>
      </c>
      <c r="M23" s="5">
        <f t="shared" si="7"/>
        <v>82944.978601031835</v>
      </c>
      <c r="N23" s="6">
        <f t="shared" si="0"/>
        <v>132694.8689567394</v>
      </c>
      <c r="O23" s="15">
        <f t="shared" si="5"/>
        <v>5.7494286413231359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535</v>
      </c>
      <c r="F24" s="14">
        <v>104</v>
      </c>
      <c r="G24" s="3">
        <f t="shared" si="1"/>
        <v>0.19439252336448598</v>
      </c>
      <c r="H24" s="1">
        <v>0.5</v>
      </c>
      <c r="I24" s="3">
        <f t="shared" si="2"/>
        <v>0.65408805031446537</v>
      </c>
      <c r="J24" s="4">
        <f t="shared" si="3"/>
        <v>0.34591194968553463</v>
      </c>
      <c r="K24" s="5">
        <f t="shared" si="6"/>
        <v>10098.329575751015</v>
      </c>
      <c r="L24" s="6">
        <f t="shared" si="4"/>
        <v>6605.1967036358838</v>
      </c>
      <c r="M24" s="5">
        <f t="shared" si="7"/>
        <v>33978.656119665364</v>
      </c>
      <c r="N24" s="6">
        <f t="shared" si="0"/>
        <v>49749.890355707561</v>
      </c>
      <c r="O24" s="15">
        <f t="shared" si="5"/>
        <v>4.9265465127194217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141</v>
      </c>
      <c r="F25" s="14">
        <v>24</v>
      </c>
      <c r="G25" s="3">
        <f t="shared" si="1"/>
        <v>0.1702127659574468</v>
      </c>
      <c r="H25" s="1">
        <v>0.5</v>
      </c>
      <c r="I25" s="3">
        <f t="shared" si="2"/>
        <v>0.59701492537313439</v>
      </c>
      <c r="J25" s="4">
        <f t="shared" si="3"/>
        <v>0.40298507462686561</v>
      </c>
      <c r="K25" s="5">
        <f t="shared" si="6"/>
        <v>3493.1328721151312</v>
      </c>
      <c r="L25" s="6">
        <f t="shared" si="4"/>
        <v>2085.4524609642576</v>
      </c>
      <c r="M25" s="5">
        <f t="shared" si="7"/>
        <v>12252.033208165012</v>
      </c>
      <c r="N25" s="6">
        <f t="shared" si="0"/>
        <v>15771.234236042197</v>
      </c>
      <c r="O25" s="15">
        <f t="shared" si="5"/>
        <v>4.5149253731343286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72</v>
      </c>
      <c r="F26" s="19">
        <v>7</v>
      </c>
      <c r="G26" s="20">
        <f t="shared" si="1"/>
        <v>9.7222222222222224E-2</v>
      </c>
      <c r="H26" s="17">
        <v>0.5</v>
      </c>
      <c r="I26" s="20">
        <f t="shared" si="2"/>
        <v>0.39106145251396646</v>
      </c>
      <c r="J26" s="21">
        <f t="shared" si="3"/>
        <v>0.6089385474860336</v>
      </c>
      <c r="K26" s="22">
        <f t="shared" si="6"/>
        <v>1407.6804111508736</v>
      </c>
      <c r="L26" s="23">
        <f t="shared" si="4"/>
        <v>1407.6804111508736</v>
      </c>
      <c r="M26" s="22">
        <f t="shared" si="7"/>
        <v>3519.2010278771841</v>
      </c>
      <c r="N26" s="23">
        <f t="shared" si="0"/>
        <v>3519.2010278771841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190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4495</v>
      </c>
      <c r="F32" s="26">
        <v>20</v>
      </c>
      <c r="G32" s="3">
        <f>+F32/E32</f>
        <v>4.4493882091212458E-3</v>
      </c>
      <c r="H32" s="1">
        <v>0.1</v>
      </c>
      <c r="I32" s="3">
        <f>+(D32*G32)/(1+D32*(1-H32)*G32)</f>
        <v>4.4316419233325945E-3</v>
      </c>
      <c r="J32" s="4">
        <f>1-I32</f>
        <v>0.99556835807666744</v>
      </c>
      <c r="K32" s="5">
        <v>100000</v>
      </c>
      <c r="L32" s="6">
        <f>+K32-K33</f>
        <v>443.16419233326451</v>
      </c>
      <c r="M32" s="5">
        <f>0.1*D32*L32+(K33*D32)</f>
        <v>99601.152226900056</v>
      </c>
      <c r="N32" s="6">
        <f t="shared" ref="N32:N53" si="8">+N33+M32</f>
        <v>7833320.5110559724</v>
      </c>
      <c r="O32" s="27">
        <f>+N32/K32</f>
        <v>78.333205110559717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18888</v>
      </c>
      <c r="F33" s="26">
        <v>13</v>
      </c>
      <c r="G33" s="3">
        <f t="shared" ref="G33:G53" si="9">+F33/E33</f>
        <v>6.8826768318509108E-4</v>
      </c>
      <c r="H33" s="1">
        <v>0.4</v>
      </c>
      <c r="I33" s="3">
        <f t="shared" ref="I33:I53" si="10">+(D33*G33)/(1+D33*(1-H33)*G33)</f>
        <v>2.7485305932597576E-3</v>
      </c>
      <c r="J33" s="4">
        <f t="shared" ref="J33:J53" si="11">1-I33</f>
        <v>0.99725146940674025</v>
      </c>
      <c r="K33" s="5">
        <f>+K32-(K32*I32)</f>
        <v>99556.835807666735</v>
      </c>
      <c r="L33" s="6">
        <f t="shared" ref="L33:L53" si="12">+K33-K34</f>
        <v>273.63500898551138</v>
      </c>
      <c r="M33" s="5">
        <f>0.4*D33*L33+(K34*D33)</f>
        <v>397570.61920910171</v>
      </c>
      <c r="N33" s="6">
        <f t="shared" si="8"/>
        <v>7733719.3588290727</v>
      </c>
      <c r="O33" s="27">
        <f t="shared" ref="O33:O53" si="13">+N33/K33</f>
        <v>77.681449958592495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23778</v>
      </c>
      <c r="F34" s="26">
        <v>3</v>
      </c>
      <c r="G34" s="3">
        <f t="shared" si="9"/>
        <v>1.2616704516780217E-4</v>
      </c>
      <c r="H34" s="1">
        <v>0.5</v>
      </c>
      <c r="I34" s="3">
        <f t="shared" si="10"/>
        <v>6.306363120388473E-4</v>
      </c>
      <c r="J34" s="4">
        <f t="shared" si="11"/>
        <v>0.99936936368796114</v>
      </c>
      <c r="K34" s="5">
        <f t="shared" ref="K34:K53" si="14">+K33-(K33*I33)</f>
        <v>99283.200798681224</v>
      </c>
      <c r="L34" s="6">
        <f t="shared" si="12"/>
        <v>62.611591599095846</v>
      </c>
      <c r="M34" s="5">
        <f>0.5*D34*(K34+K35)</f>
        <v>496259.47501440835</v>
      </c>
      <c r="N34" s="6">
        <f t="shared" si="8"/>
        <v>7336148.7396199713</v>
      </c>
      <c r="O34" s="27">
        <f t="shared" si="13"/>
        <v>73.89113848671785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25378</v>
      </c>
      <c r="F35" s="26">
        <v>10</v>
      </c>
      <c r="G35" s="3">
        <f t="shared" si="9"/>
        <v>3.940420836945386E-4</v>
      </c>
      <c r="H35" s="1">
        <v>0.5</v>
      </c>
      <c r="I35" s="3">
        <f t="shared" si="10"/>
        <v>1.9682714640003149E-3</v>
      </c>
      <c r="J35" s="4">
        <f t="shared" si="11"/>
        <v>0.99803172853599964</v>
      </c>
      <c r="K35" s="5">
        <f t="shared" si="14"/>
        <v>99220.589207082128</v>
      </c>
      <c r="L35" s="6">
        <f t="shared" si="12"/>
        <v>195.29305437760195</v>
      </c>
      <c r="M35" s="5">
        <f t="shared" ref="M35:M53" si="15">0.5*D35*(K35+K36)</f>
        <v>495614.71339946665</v>
      </c>
      <c r="N35" s="6">
        <f t="shared" si="8"/>
        <v>6839889.2646055631</v>
      </c>
      <c r="O35" s="27">
        <f t="shared" si="13"/>
        <v>68.936188741331804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28917</v>
      </c>
      <c r="F36" s="26">
        <v>20</v>
      </c>
      <c r="G36" s="3">
        <f t="shared" si="9"/>
        <v>6.9163467856278311E-4</v>
      </c>
      <c r="H36" s="1">
        <v>0.5</v>
      </c>
      <c r="I36" s="3">
        <f t="shared" si="10"/>
        <v>3.4522042324023885E-3</v>
      </c>
      <c r="J36" s="4">
        <f t="shared" si="11"/>
        <v>0.99654779576759767</v>
      </c>
      <c r="K36" s="5">
        <f t="shared" si="14"/>
        <v>99025.296152704526</v>
      </c>
      <c r="L36" s="6">
        <f t="shared" si="12"/>
        <v>341.85554649327241</v>
      </c>
      <c r="M36" s="5">
        <f t="shared" si="15"/>
        <v>494271.84189728939</v>
      </c>
      <c r="N36" s="6">
        <f t="shared" si="8"/>
        <v>6344274.5512060961</v>
      </c>
      <c r="O36" s="27">
        <f t="shared" si="13"/>
        <v>64.067211083345242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28923</v>
      </c>
      <c r="F37" s="26">
        <v>22</v>
      </c>
      <c r="G37" s="3">
        <f t="shared" si="9"/>
        <v>7.6064032085191712E-4</v>
      </c>
      <c r="H37" s="1">
        <v>0.5</v>
      </c>
      <c r="I37" s="3">
        <f t="shared" si="10"/>
        <v>3.7959831596383461E-3</v>
      </c>
      <c r="J37" s="4">
        <f t="shared" si="11"/>
        <v>0.99620401684036164</v>
      </c>
      <c r="K37" s="5">
        <f t="shared" si="14"/>
        <v>98683.440606211254</v>
      </c>
      <c r="L37" s="6">
        <f t="shared" si="12"/>
        <v>374.60067867634643</v>
      </c>
      <c r="M37" s="5">
        <f t="shared" si="15"/>
        <v>492480.70133436541</v>
      </c>
      <c r="N37" s="6">
        <f t="shared" si="8"/>
        <v>5850002.7093088068</v>
      </c>
      <c r="O37" s="27">
        <f t="shared" si="13"/>
        <v>59.280489952238256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32135</v>
      </c>
      <c r="F38" s="26">
        <v>26</v>
      </c>
      <c r="G38" s="3">
        <f t="shared" si="9"/>
        <v>8.0908666562937604E-4</v>
      </c>
      <c r="H38" s="1">
        <v>0.5</v>
      </c>
      <c r="I38" s="3">
        <f t="shared" si="10"/>
        <v>4.0372670807453416E-3</v>
      </c>
      <c r="J38" s="4">
        <f t="shared" si="11"/>
        <v>0.99596273291925463</v>
      </c>
      <c r="K38" s="5">
        <f t="shared" si="14"/>
        <v>98308.839927534907</v>
      </c>
      <c r="L38" s="6">
        <f t="shared" si="12"/>
        <v>396.89904318569461</v>
      </c>
      <c r="M38" s="5">
        <f t="shared" si="15"/>
        <v>490551.95202971029</v>
      </c>
      <c r="N38" s="6">
        <f t="shared" si="8"/>
        <v>5357522.0079744412</v>
      </c>
      <c r="O38" s="27">
        <f t="shared" si="13"/>
        <v>54.496849031313566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33178</v>
      </c>
      <c r="F39" s="26">
        <v>29</v>
      </c>
      <c r="G39" s="3">
        <f t="shared" si="9"/>
        <v>8.7407318102356978E-4</v>
      </c>
      <c r="H39" s="1">
        <v>0.5</v>
      </c>
      <c r="I39" s="3">
        <f t="shared" si="10"/>
        <v>4.3608366791476815E-3</v>
      </c>
      <c r="J39" s="4">
        <f t="shared" si="11"/>
        <v>0.99563916332085234</v>
      </c>
      <c r="K39" s="5">
        <f t="shared" si="14"/>
        <v>97911.940884349213</v>
      </c>
      <c r="L39" s="6">
        <f t="shared" si="12"/>
        <v>426.97798313500243</v>
      </c>
      <c r="M39" s="5">
        <f t="shared" si="15"/>
        <v>488492.25946390856</v>
      </c>
      <c r="N39" s="6">
        <f t="shared" si="8"/>
        <v>4866970.0559447305</v>
      </c>
      <c r="O39" s="27">
        <f t="shared" si="13"/>
        <v>49.707625157726746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32672</v>
      </c>
      <c r="F40" s="26">
        <v>68</v>
      </c>
      <c r="G40" s="3">
        <f t="shared" si="9"/>
        <v>2.0812928501469149E-3</v>
      </c>
      <c r="H40" s="1">
        <v>0.5</v>
      </c>
      <c r="I40" s="3">
        <f t="shared" si="10"/>
        <v>1.0352597283965655E-2</v>
      </c>
      <c r="J40" s="4">
        <f t="shared" si="11"/>
        <v>0.98964740271603435</v>
      </c>
      <c r="K40" s="5">
        <f t="shared" si="14"/>
        <v>97484.96290121421</v>
      </c>
      <c r="L40" s="6">
        <f t="shared" si="12"/>
        <v>1009.2225621585967</v>
      </c>
      <c r="M40" s="5">
        <f t="shared" si="15"/>
        <v>484901.75810067455</v>
      </c>
      <c r="N40" s="6">
        <f t="shared" si="8"/>
        <v>4378477.7964808224</v>
      </c>
      <c r="O40" s="27">
        <f t="shared" si="13"/>
        <v>44.914391575629217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34349</v>
      </c>
      <c r="F41" s="26">
        <v>82</v>
      </c>
      <c r="G41" s="3">
        <f t="shared" si="9"/>
        <v>2.3872601822469358E-3</v>
      </c>
      <c r="H41" s="1">
        <v>0.5</v>
      </c>
      <c r="I41" s="3">
        <f t="shared" si="10"/>
        <v>1.186548590611796E-2</v>
      </c>
      <c r="J41" s="4">
        <f t="shared" si="11"/>
        <v>0.98813451409388209</v>
      </c>
      <c r="K41" s="5">
        <f t="shared" si="14"/>
        <v>96475.740339055614</v>
      </c>
      <c r="L41" s="6">
        <f t="shared" si="12"/>
        <v>1144.7315372753656</v>
      </c>
      <c r="M41" s="5">
        <f t="shared" si="15"/>
        <v>479516.87285208964</v>
      </c>
      <c r="N41" s="6">
        <f t="shared" si="8"/>
        <v>3893576.0383801479</v>
      </c>
      <c r="O41" s="27">
        <f t="shared" si="13"/>
        <v>40.358084060267515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36876</v>
      </c>
      <c r="F42" s="26">
        <v>126</v>
      </c>
      <c r="G42" s="3">
        <f t="shared" si="9"/>
        <v>3.4168564920273349E-3</v>
      </c>
      <c r="H42" s="1">
        <v>0.5</v>
      </c>
      <c r="I42" s="3">
        <f t="shared" si="10"/>
        <v>1.693958215697346E-2</v>
      </c>
      <c r="J42" s="4">
        <f t="shared" si="11"/>
        <v>0.98306041784302656</v>
      </c>
      <c r="K42" s="5">
        <f t="shared" si="14"/>
        <v>95331.008801780248</v>
      </c>
      <c r="L42" s="6">
        <f t="shared" si="12"/>
        <v>1614.8674557049235</v>
      </c>
      <c r="M42" s="5">
        <f t="shared" si="15"/>
        <v>472617.8753696389</v>
      </c>
      <c r="N42" s="6">
        <f t="shared" si="8"/>
        <v>3414059.1655280581</v>
      </c>
      <c r="O42" s="27">
        <f t="shared" si="13"/>
        <v>35.812682656352031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32722</v>
      </c>
      <c r="F43" s="26">
        <v>126</v>
      </c>
      <c r="G43" s="3">
        <f t="shared" si="9"/>
        <v>3.8506203777275228E-3</v>
      </c>
      <c r="H43" s="1">
        <v>0.5</v>
      </c>
      <c r="I43" s="3">
        <f t="shared" si="10"/>
        <v>1.9069528104852136E-2</v>
      </c>
      <c r="J43" s="4">
        <f t="shared" si="11"/>
        <v>0.98093047189514782</v>
      </c>
      <c r="K43" s="5">
        <f t="shared" si="14"/>
        <v>93716.141346075325</v>
      </c>
      <c r="L43" s="6">
        <f t="shared" si="12"/>
        <v>1787.1225912772788</v>
      </c>
      <c r="M43" s="5">
        <f t="shared" si="15"/>
        <v>464112.90025218343</v>
      </c>
      <c r="N43" s="6">
        <f t="shared" si="8"/>
        <v>2941441.2901584194</v>
      </c>
      <c r="O43" s="27">
        <f t="shared" si="13"/>
        <v>31.3867093534747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27240</v>
      </c>
      <c r="F44" s="26">
        <v>156</v>
      </c>
      <c r="G44" s="3">
        <f t="shared" si="9"/>
        <v>5.7268722466960352E-3</v>
      </c>
      <c r="H44" s="1">
        <v>0.5</v>
      </c>
      <c r="I44" s="3">
        <f t="shared" si="10"/>
        <v>2.8230184581976112E-2</v>
      </c>
      <c r="J44" s="4">
        <f t="shared" si="11"/>
        <v>0.97176981541802387</v>
      </c>
      <c r="K44" s="5">
        <f t="shared" si="14"/>
        <v>91929.018754798046</v>
      </c>
      <c r="L44" s="6">
        <f t="shared" si="12"/>
        <v>2595.1731678878859</v>
      </c>
      <c r="M44" s="5">
        <f t="shared" si="15"/>
        <v>453157.16085427045</v>
      </c>
      <c r="N44" s="6">
        <f t="shared" si="8"/>
        <v>2477328.389906236</v>
      </c>
      <c r="O44" s="27">
        <f t="shared" si="13"/>
        <v>26.948274042976632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21264</v>
      </c>
      <c r="F45" s="26">
        <v>198</v>
      </c>
      <c r="G45" s="3">
        <f t="shared" si="9"/>
        <v>9.3115124153498874E-3</v>
      </c>
      <c r="H45" s="1">
        <v>0.5</v>
      </c>
      <c r="I45" s="3">
        <f t="shared" si="10"/>
        <v>4.5498414449193433E-2</v>
      </c>
      <c r="J45" s="4">
        <f t="shared" si="11"/>
        <v>0.95450158555080655</v>
      </c>
      <c r="K45" s="5">
        <f t="shared" si="14"/>
        <v>89333.84558691016</v>
      </c>
      <c r="L45" s="6">
        <f t="shared" si="12"/>
        <v>4064.5483308534895</v>
      </c>
      <c r="M45" s="5">
        <f t="shared" si="15"/>
        <v>436507.85710741708</v>
      </c>
      <c r="N45" s="6">
        <f t="shared" si="8"/>
        <v>2024171.2290519658</v>
      </c>
      <c r="O45" s="27">
        <f t="shared" si="13"/>
        <v>22.658503233051931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15313</v>
      </c>
      <c r="F46" s="26">
        <v>207</v>
      </c>
      <c r="G46" s="3">
        <f t="shared" si="9"/>
        <v>1.3517925945275256E-2</v>
      </c>
      <c r="H46" s="1">
        <v>0.5</v>
      </c>
      <c r="I46" s="3">
        <f t="shared" si="10"/>
        <v>6.5380120653169504E-2</v>
      </c>
      <c r="J46" s="4">
        <f t="shared" si="11"/>
        <v>0.93461987934683055</v>
      </c>
      <c r="K46" s="5">
        <f t="shared" si="14"/>
        <v>85269.29725605667</v>
      </c>
      <c r="L46" s="6">
        <f t="shared" si="12"/>
        <v>5574.9169426119624</v>
      </c>
      <c r="M46" s="5">
        <f t="shared" si="15"/>
        <v>412409.19392375345</v>
      </c>
      <c r="N46" s="6">
        <f t="shared" si="8"/>
        <v>1587663.3719445488</v>
      </c>
      <c r="O46" s="27">
        <f t="shared" si="13"/>
        <v>18.619402563819971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14248</v>
      </c>
      <c r="F47" s="26">
        <v>328</v>
      </c>
      <c r="G47" s="3">
        <f t="shared" si="9"/>
        <v>2.3020774845592364E-2</v>
      </c>
      <c r="H47" s="1">
        <v>0.5</v>
      </c>
      <c r="I47" s="3">
        <f t="shared" si="10"/>
        <v>0.10883992567029466</v>
      </c>
      <c r="J47" s="4">
        <f t="shared" si="11"/>
        <v>0.89116007432970534</v>
      </c>
      <c r="K47" s="5">
        <f t="shared" si="14"/>
        <v>79694.380313444708</v>
      </c>
      <c r="L47" s="6">
        <f t="shared" si="12"/>
        <v>8673.9304296555201</v>
      </c>
      <c r="M47" s="5">
        <f t="shared" si="15"/>
        <v>376787.07549308473</v>
      </c>
      <c r="N47" s="6">
        <f t="shared" si="8"/>
        <v>1175254.1780207953</v>
      </c>
      <c r="O47" s="27">
        <f t="shared" si="13"/>
        <v>14.74701444943071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10352</v>
      </c>
      <c r="F48" s="26">
        <v>441</v>
      </c>
      <c r="G48" s="3">
        <f t="shared" si="9"/>
        <v>4.2600463678516227E-2</v>
      </c>
      <c r="H48" s="1">
        <v>0.5</v>
      </c>
      <c r="I48" s="3">
        <f t="shared" si="10"/>
        <v>0.1925007638919202</v>
      </c>
      <c r="J48" s="4">
        <f t="shared" si="11"/>
        <v>0.80749923610807983</v>
      </c>
      <c r="K48" s="5">
        <f t="shared" si="14"/>
        <v>71020.449883789188</v>
      </c>
      <c r="L48" s="6">
        <f t="shared" si="12"/>
        <v>13671.490854577256</v>
      </c>
      <c r="M48" s="5">
        <f t="shared" si="15"/>
        <v>320923.52228250285</v>
      </c>
      <c r="N48" s="6">
        <f t="shared" si="8"/>
        <v>798467.10252771061</v>
      </c>
      <c r="O48" s="27">
        <f t="shared" si="13"/>
        <v>11.24277731039782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6548</v>
      </c>
      <c r="F49" s="26">
        <v>472</v>
      </c>
      <c r="G49" s="3">
        <f t="shared" si="9"/>
        <v>7.2083078802687842E-2</v>
      </c>
      <c r="H49" s="1">
        <v>0.5</v>
      </c>
      <c r="I49" s="3">
        <f t="shared" si="10"/>
        <v>0.30538302277432711</v>
      </c>
      <c r="J49" s="4">
        <f t="shared" si="11"/>
        <v>0.69461697722567295</v>
      </c>
      <c r="K49" s="5">
        <f t="shared" si="14"/>
        <v>57348.959029211932</v>
      </c>
      <c r="L49" s="6">
        <f t="shared" si="12"/>
        <v>17513.398461301775</v>
      </c>
      <c r="M49" s="5">
        <f t="shared" si="15"/>
        <v>242961.29899280524</v>
      </c>
      <c r="N49" s="6">
        <f t="shared" si="8"/>
        <v>477543.58024520782</v>
      </c>
      <c r="O49" s="27">
        <f t="shared" si="13"/>
        <v>8.3269790477271037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2962</v>
      </c>
      <c r="F50" s="26">
        <v>362</v>
      </c>
      <c r="G50" s="3">
        <f t="shared" si="9"/>
        <v>0.12221471978392978</v>
      </c>
      <c r="H50" s="1">
        <v>0.5</v>
      </c>
      <c r="I50" s="3">
        <f t="shared" si="10"/>
        <v>0.46806309800879237</v>
      </c>
      <c r="J50" s="4">
        <f t="shared" si="11"/>
        <v>0.53193690199120769</v>
      </c>
      <c r="K50" s="5">
        <f t="shared" si="14"/>
        <v>39835.560567910157</v>
      </c>
      <c r="L50" s="6">
        <f t="shared" si="12"/>
        <v>18645.555890332915</v>
      </c>
      <c r="M50" s="5">
        <f t="shared" si="15"/>
        <v>152563.9131137185</v>
      </c>
      <c r="N50" s="6">
        <f t="shared" si="8"/>
        <v>234582.28125240258</v>
      </c>
      <c r="O50" s="27">
        <f t="shared" si="13"/>
        <v>5.8887656633448291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767</v>
      </c>
      <c r="F51" s="26">
        <v>193</v>
      </c>
      <c r="G51" s="3">
        <f t="shared" si="9"/>
        <v>0.25162972620599738</v>
      </c>
      <c r="H51" s="1">
        <v>0.5</v>
      </c>
      <c r="I51" s="3">
        <f t="shared" si="10"/>
        <v>0.77230892356942782</v>
      </c>
      <c r="J51" s="4">
        <f t="shared" si="11"/>
        <v>0.22769107643057218</v>
      </c>
      <c r="K51" s="5">
        <f t="shared" si="14"/>
        <v>21190.004677577243</v>
      </c>
      <c r="L51" s="6">
        <f t="shared" si="12"/>
        <v>16365.229702970821</v>
      </c>
      <c r="M51" s="5">
        <f t="shared" si="15"/>
        <v>65036.949130459165</v>
      </c>
      <c r="N51" s="6">
        <f t="shared" si="8"/>
        <v>82018.368138684062</v>
      </c>
      <c r="O51" s="27">
        <f t="shared" si="13"/>
        <v>3.8706158581207837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276</v>
      </c>
      <c r="F52" s="26">
        <v>73</v>
      </c>
      <c r="G52" s="3">
        <f t="shared" si="9"/>
        <v>0.26449275362318841</v>
      </c>
      <c r="H52" s="1">
        <v>0.5</v>
      </c>
      <c r="I52" s="3">
        <f t="shared" si="10"/>
        <v>0.79607415485278077</v>
      </c>
      <c r="J52" s="4">
        <f t="shared" si="11"/>
        <v>0.20392584514721923</v>
      </c>
      <c r="K52" s="5">
        <f t="shared" si="14"/>
        <v>4824.7749746064219</v>
      </c>
      <c r="L52" s="6">
        <f t="shared" si="12"/>
        <v>3840.8786602646542</v>
      </c>
      <c r="M52" s="5">
        <f t="shared" si="15"/>
        <v>14521.678222370474</v>
      </c>
      <c r="N52" s="6">
        <f t="shared" si="8"/>
        <v>16981.419008224893</v>
      </c>
      <c r="O52" s="27">
        <f t="shared" si="13"/>
        <v>3.5196292257360962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138</v>
      </c>
      <c r="F53" s="31">
        <v>11</v>
      </c>
      <c r="G53" s="32">
        <f t="shared" si="9"/>
        <v>7.9710144927536225E-2</v>
      </c>
      <c r="H53" s="29">
        <v>0.5</v>
      </c>
      <c r="I53" s="32">
        <f t="shared" si="10"/>
        <v>0.33232628398791542</v>
      </c>
      <c r="J53" s="33">
        <f t="shared" si="11"/>
        <v>0.66767371601208458</v>
      </c>
      <c r="K53" s="34">
        <f t="shared" si="14"/>
        <v>983.89631434176772</v>
      </c>
      <c r="L53" s="35">
        <f t="shared" si="12"/>
        <v>983.89631434176772</v>
      </c>
      <c r="M53" s="34">
        <f t="shared" si="15"/>
        <v>2459.7407858544193</v>
      </c>
      <c r="N53" s="35">
        <f t="shared" si="8"/>
        <v>2459.7407858544193</v>
      </c>
      <c r="O53" s="36">
        <f t="shared" si="13"/>
        <v>2.5</v>
      </c>
    </row>
    <row r="56" spans="2:15" ht="15.6" x14ac:dyDescent="0.3">
      <c r="B56" s="46" t="s">
        <v>191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f>E5+E32</f>
        <v>9081</v>
      </c>
      <c r="F59" s="48">
        <v>55</v>
      </c>
      <c r="G59" s="3">
        <f>+F59/E59</f>
        <v>6.0566016958484752E-3</v>
      </c>
      <c r="H59" s="1">
        <v>0.1</v>
      </c>
      <c r="I59" s="3">
        <f>+(D59*G59)/(1+D59*(1-H59)*G59)</f>
        <v>6.0237664969059754E-3</v>
      </c>
      <c r="J59" s="4">
        <f>1-I59</f>
        <v>0.99397623350309405</v>
      </c>
      <c r="K59" s="5">
        <v>100000</v>
      </c>
      <c r="L59" s="6">
        <f>+K59-K60</f>
        <v>602.37664969060279</v>
      </c>
      <c r="M59" s="5">
        <f>0.1*D59*L59+(K60*D59)</f>
        <v>99457.861015278453</v>
      </c>
      <c r="N59" s="6">
        <f t="shared" ref="N59:N80" si="16">+N60+M59</f>
        <v>7459197.5375788342</v>
      </c>
      <c r="O59" s="49">
        <f>+N59/K59</f>
        <v>74.591975375788337</v>
      </c>
    </row>
    <row r="60" spans="2:15" x14ac:dyDescent="0.25">
      <c r="B60" s="8" t="s">
        <v>15</v>
      </c>
      <c r="C60" s="1">
        <v>1</v>
      </c>
      <c r="D60" s="1">
        <v>4</v>
      </c>
      <c r="E60" s="47">
        <f>E6+E33</f>
        <v>38730</v>
      </c>
      <c r="F60" s="48">
        <v>36</v>
      </c>
      <c r="G60" s="3">
        <f t="shared" ref="G60:G80" si="17">+F60/E60</f>
        <v>9.2951200619674674E-4</v>
      </c>
      <c r="H60" s="1">
        <v>0.4</v>
      </c>
      <c r="I60" s="3">
        <f t="shared" ref="I60:I80" si="18">+(D60*G60)/(1+D60*(1-H60)*G60)</f>
        <v>3.7097721581599531E-3</v>
      </c>
      <c r="J60" s="4">
        <f t="shared" ref="J60:J80" si="19">1-I60</f>
        <v>0.99629022784184007</v>
      </c>
      <c r="K60" s="5">
        <f>+K59-(K59*I59)</f>
        <v>99397.623350309397</v>
      </c>
      <c r="L60" s="6">
        <f t="shared" ref="L60:L80" si="20">+K60-K61</f>
        <v>368.74253569224675</v>
      </c>
      <c r="M60" s="5">
        <f>0.4*D60*L60+(K61*D60)</f>
        <v>396705.51131557621</v>
      </c>
      <c r="N60" s="6">
        <f t="shared" si="16"/>
        <v>7359739.6765635554</v>
      </c>
      <c r="O60" s="49">
        <f t="shared" ref="O60:O80" si="21">+N60/K60</f>
        <v>74.043417020399474</v>
      </c>
    </row>
    <row r="61" spans="2:15" x14ac:dyDescent="0.25">
      <c r="B61" s="9" t="s">
        <v>16</v>
      </c>
      <c r="C61" s="1">
        <v>5</v>
      </c>
      <c r="D61" s="1">
        <v>5</v>
      </c>
      <c r="E61" s="47">
        <f t="shared" ref="E61:E80" si="22">E7+E34</f>
        <v>48947</v>
      </c>
      <c r="F61" s="48">
        <v>14</v>
      </c>
      <c r="G61" s="3">
        <f t="shared" si="17"/>
        <v>2.860236582425889E-4</v>
      </c>
      <c r="H61" s="1">
        <v>0.5</v>
      </c>
      <c r="I61" s="3">
        <f t="shared" si="18"/>
        <v>1.4290964027601977E-3</v>
      </c>
      <c r="J61" s="4">
        <f t="shared" si="19"/>
        <v>0.99857090359723977</v>
      </c>
      <c r="K61" s="5">
        <f t="shared" ref="K61:K80" si="23">+K60-(K60*I60)</f>
        <v>99028.88081461715</v>
      </c>
      <c r="L61" s="6">
        <f t="shared" si="20"/>
        <v>141.52181734153419</v>
      </c>
      <c r="M61" s="5">
        <f>0.5*D61*(K61+K62)</f>
        <v>494790.5995297319</v>
      </c>
      <c r="N61" s="6">
        <f t="shared" si="16"/>
        <v>6963034.1652479796</v>
      </c>
      <c r="O61" s="49">
        <f t="shared" si="21"/>
        <v>70.313166300271888</v>
      </c>
    </row>
    <row r="62" spans="2:15" x14ac:dyDescent="0.25">
      <c r="B62" s="9" t="s">
        <v>17</v>
      </c>
      <c r="C62" s="1">
        <v>10</v>
      </c>
      <c r="D62" s="1">
        <v>5</v>
      </c>
      <c r="E62" s="47">
        <f t="shared" si="22"/>
        <v>52230</v>
      </c>
      <c r="F62" s="48">
        <v>24</v>
      </c>
      <c r="G62" s="3">
        <f t="shared" si="17"/>
        <v>4.5950603101665711E-4</v>
      </c>
      <c r="H62" s="1">
        <v>0.5</v>
      </c>
      <c r="I62" s="3">
        <f t="shared" si="18"/>
        <v>2.2948938611589212E-3</v>
      </c>
      <c r="J62" s="4">
        <f t="shared" si="19"/>
        <v>0.99770510613884111</v>
      </c>
      <c r="K62" s="5">
        <f t="shared" si="23"/>
        <v>98887.358997275616</v>
      </c>
      <c r="L62" s="6">
        <f t="shared" si="20"/>
        <v>226.93599310907302</v>
      </c>
      <c r="M62" s="5">
        <f t="shared" ref="M62:M80" si="24">0.5*D62*(K62+K63)</f>
        <v>493869.4550036054</v>
      </c>
      <c r="N62" s="6">
        <f t="shared" si="16"/>
        <v>6468243.5657182476</v>
      </c>
      <c r="O62" s="49">
        <f t="shared" si="21"/>
        <v>65.410216546449078</v>
      </c>
    </row>
    <row r="63" spans="2:15" x14ac:dyDescent="0.25">
      <c r="B63" s="9" t="s">
        <v>18</v>
      </c>
      <c r="C63" s="1">
        <v>15</v>
      </c>
      <c r="D63" s="1">
        <v>5</v>
      </c>
      <c r="E63" s="47">
        <f t="shared" si="22"/>
        <v>59725</v>
      </c>
      <c r="F63" s="48">
        <v>73</v>
      </c>
      <c r="G63" s="3">
        <f t="shared" si="17"/>
        <v>1.2222687316868982E-3</v>
      </c>
      <c r="H63" s="1">
        <v>0.5</v>
      </c>
      <c r="I63" s="3">
        <f t="shared" si="18"/>
        <v>6.0927262863581357E-3</v>
      </c>
      <c r="J63" s="4">
        <f t="shared" si="19"/>
        <v>0.99390727371364185</v>
      </c>
      <c r="K63" s="5">
        <f t="shared" si="23"/>
        <v>98660.423004166543</v>
      </c>
      <c r="L63" s="6">
        <f t="shared" si="20"/>
        <v>601.11095266070333</v>
      </c>
      <c r="M63" s="5">
        <f t="shared" si="24"/>
        <v>491799.33763918094</v>
      </c>
      <c r="N63" s="6">
        <f t="shared" si="16"/>
        <v>5974374.1107146423</v>
      </c>
      <c r="O63" s="49">
        <f t="shared" si="21"/>
        <v>60.554920897332231</v>
      </c>
    </row>
    <row r="64" spans="2:15" x14ac:dyDescent="0.25">
      <c r="B64" s="9" t="s">
        <v>19</v>
      </c>
      <c r="C64" s="1">
        <v>20</v>
      </c>
      <c r="D64" s="1">
        <v>5</v>
      </c>
      <c r="E64" s="47">
        <f t="shared" si="22"/>
        <v>57813</v>
      </c>
      <c r="F64" s="48">
        <v>82</v>
      </c>
      <c r="G64" s="3">
        <f t="shared" si="17"/>
        <v>1.4183661114282255E-3</v>
      </c>
      <c r="H64" s="1">
        <v>0.5</v>
      </c>
      <c r="I64" s="3">
        <f t="shared" si="18"/>
        <v>7.0667723809852111E-3</v>
      </c>
      <c r="J64" s="4">
        <f t="shared" si="19"/>
        <v>0.99293322761901481</v>
      </c>
      <c r="K64" s="5">
        <f t="shared" si="23"/>
        <v>98059.31205150584</v>
      </c>
      <c r="L64" s="6">
        <f t="shared" si="20"/>
        <v>692.96283810399473</v>
      </c>
      <c r="M64" s="5">
        <f t="shared" si="24"/>
        <v>488564.15316226921</v>
      </c>
      <c r="N64" s="6">
        <f t="shared" si="16"/>
        <v>5482574.7730754614</v>
      </c>
      <c r="O64" s="49">
        <f t="shared" si="21"/>
        <v>55.910801925631787</v>
      </c>
    </row>
    <row r="65" spans="2:15" x14ac:dyDescent="0.25">
      <c r="B65" s="9" t="s">
        <v>20</v>
      </c>
      <c r="C65" s="1">
        <v>25</v>
      </c>
      <c r="D65" s="1">
        <v>5</v>
      </c>
      <c r="E65" s="47">
        <f t="shared" si="22"/>
        <v>64554</v>
      </c>
      <c r="F65" s="48">
        <v>106</v>
      </c>
      <c r="G65" s="3">
        <f t="shared" si="17"/>
        <v>1.6420361247947454E-3</v>
      </c>
      <c r="H65" s="1">
        <v>0.5</v>
      </c>
      <c r="I65" s="3">
        <f t="shared" si="18"/>
        <v>8.1766148814390854E-3</v>
      </c>
      <c r="J65" s="4">
        <f t="shared" si="19"/>
        <v>0.99182338511856094</v>
      </c>
      <c r="K65" s="5">
        <f t="shared" si="23"/>
        <v>97366.349213401845</v>
      </c>
      <c r="L65" s="6">
        <f t="shared" si="20"/>
        <v>796.12713992969657</v>
      </c>
      <c r="M65" s="5">
        <f t="shared" si="24"/>
        <v>484841.42821718502</v>
      </c>
      <c r="N65" s="6">
        <f t="shared" si="16"/>
        <v>4994010.6199131925</v>
      </c>
      <c r="O65" s="49">
        <f t="shared" si="21"/>
        <v>51.290930185413579</v>
      </c>
    </row>
    <row r="66" spans="2:15" x14ac:dyDescent="0.25">
      <c r="B66" s="9" t="s">
        <v>21</v>
      </c>
      <c r="C66" s="1">
        <v>30</v>
      </c>
      <c r="D66" s="1">
        <v>5</v>
      </c>
      <c r="E66" s="47">
        <f t="shared" si="22"/>
        <v>66926</v>
      </c>
      <c r="F66" s="48">
        <v>151</v>
      </c>
      <c r="G66" s="3">
        <f t="shared" si="17"/>
        <v>2.2562232913964676E-3</v>
      </c>
      <c r="H66" s="1">
        <v>0.5</v>
      </c>
      <c r="I66" s="3">
        <f t="shared" si="18"/>
        <v>1.1217841568417691E-2</v>
      </c>
      <c r="J66" s="4">
        <f t="shared" si="19"/>
        <v>0.98878215843158235</v>
      </c>
      <c r="K66" s="5">
        <f t="shared" si="23"/>
        <v>96570.222073472149</v>
      </c>
      <c r="L66" s="6">
        <f t="shared" si="20"/>
        <v>1083.3094514471304</v>
      </c>
      <c r="M66" s="5">
        <f t="shared" si="24"/>
        <v>480142.83673874289</v>
      </c>
      <c r="N66" s="6">
        <f t="shared" si="16"/>
        <v>4509169.1916960077</v>
      </c>
      <c r="O66" s="49">
        <f t="shared" si="21"/>
        <v>46.693163740116084</v>
      </c>
    </row>
    <row r="67" spans="2:15" x14ac:dyDescent="0.25">
      <c r="B67" s="9" t="s">
        <v>22</v>
      </c>
      <c r="C67" s="1">
        <v>35</v>
      </c>
      <c r="D67" s="1">
        <v>5</v>
      </c>
      <c r="E67" s="47">
        <f t="shared" si="22"/>
        <v>64959</v>
      </c>
      <c r="F67" s="48">
        <v>219</v>
      </c>
      <c r="G67" s="3">
        <f t="shared" si="17"/>
        <v>3.3713573176926983E-3</v>
      </c>
      <c r="H67" s="1">
        <v>0.5</v>
      </c>
      <c r="I67" s="3">
        <f t="shared" si="18"/>
        <v>1.671589842229397E-2</v>
      </c>
      <c r="J67" s="4">
        <f t="shared" si="19"/>
        <v>0.98328410157770607</v>
      </c>
      <c r="K67" s="5">
        <f t="shared" si="23"/>
        <v>95486.912622025018</v>
      </c>
      <c r="L67" s="6">
        <f t="shared" si="20"/>
        <v>1596.1495320482354</v>
      </c>
      <c r="M67" s="5">
        <f t="shared" si="24"/>
        <v>473444.18928000447</v>
      </c>
      <c r="N67" s="6">
        <f t="shared" si="16"/>
        <v>4029026.3549572648</v>
      </c>
      <c r="O67" s="49">
        <f t="shared" si="21"/>
        <v>42.194540008909343</v>
      </c>
    </row>
    <row r="68" spans="2:15" x14ac:dyDescent="0.25">
      <c r="B68" s="9" t="s">
        <v>23</v>
      </c>
      <c r="C68" s="1">
        <v>40</v>
      </c>
      <c r="D68" s="1">
        <v>5</v>
      </c>
      <c r="E68" s="47">
        <f t="shared" si="22"/>
        <v>66374</v>
      </c>
      <c r="F68" s="48">
        <v>240</v>
      </c>
      <c r="G68" s="3">
        <f t="shared" si="17"/>
        <v>3.615873685479254E-3</v>
      </c>
      <c r="H68" s="1">
        <v>0.5</v>
      </c>
      <c r="I68" s="3">
        <f t="shared" si="18"/>
        <v>1.7917400782393168E-2</v>
      </c>
      <c r="J68" s="4">
        <f t="shared" si="19"/>
        <v>0.98208259921760688</v>
      </c>
      <c r="K68" s="5">
        <f t="shared" si="23"/>
        <v>93890.763089976783</v>
      </c>
      <c r="L68" s="6">
        <f t="shared" si="20"/>
        <v>1682.2784320478386</v>
      </c>
      <c r="M68" s="5">
        <f t="shared" si="24"/>
        <v>465248.11936976435</v>
      </c>
      <c r="N68" s="6">
        <f t="shared" si="16"/>
        <v>3555582.1656772601</v>
      </c>
      <c r="O68" s="49">
        <f t="shared" si="21"/>
        <v>37.869349962252386</v>
      </c>
    </row>
    <row r="69" spans="2:15" x14ac:dyDescent="0.25">
      <c r="B69" s="9" t="s">
        <v>24</v>
      </c>
      <c r="C69" s="1">
        <v>45</v>
      </c>
      <c r="D69" s="1">
        <v>5</v>
      </c>
      <c r="E69" s="47">
        <f t="shared" si="22"/>
        <v>69939</v>
      </c>
      <c r="F69" s="48">
        <v>360</v>
      </c>
      <c r="G69" s="3">
        <f t="shared" si="17"/>
        <v>5.1473426843392095E-3</v>
      </c>
      <c r="H69" s="1">
        <v>0.5</v>
      </c>
      <c r="I69" s="3">
        <f t="shared" si="18"/>
        <v>2.5409731927328164E-2</v>
      </c>
      <c r="J69" s="4">
        <f t="shared" si="19"/>
        <v>0.97459026807267179</v>
      </c>
      <c r="K69" s="5">
        <f t="shared" si="23"/>
        <v>92208.484657928944</v>
      </c>
      <c r="L69" s="6">
        <f t="shared" si="20"/>
        <v>2342.9928765831282</v>
      </c>
      <c r="M69" s="5">
        <f t="shared" si="24"/>
        <v>455184.94109818689</v>
      </c>
      <c r="N69" s="6">
        <f t="shared" si="16"/>
        <v>3090334.0463074958</v>
      </c>
      <c r="O69" s="49">
        <f t="shared" si="21"/>
        <v>33.514638677469691</v>
      </c>
    </row>
    <row r="70" spans="2:15" x14ac:dyDescent="0.25">
      <c r="B70" s="9" t="s">
        <v>25</v>
      </c>
      <c r="C70" s="1">
        <v>50</v>
      </c>
      <c r="D70" s="1">
        <v>5</v>
      </c>
      <c r="E70" s="47">
        <f t="shared" si="22"/>
        <v>60810</v>
      </c>
      <c r="F70" s="48">
        <v>400</v>
      </c>
      <c r="G70" s="3">
        <f t="shared" si="17"/>
        <v>6.5778654826508798E-3</v>
      </c>
      <c r="H70" s="1">
        <v>0.5</v>
      </c>
      <c r="I70" s="3">
        <f t="shared" si="18"/>
        <v>3.2357223750202238E-2</v>
      </c>
      <c r="J70" s="4">
        <f t="shared" si="19"/>
        <v>0.96764277624979778</v>
      </c>
      <c r="K70" s="5">
        <f t="shared" si="23"/>
        <v>89865.491781345816</v>
      </c>
      <c r="L70" s="6">
        <f t="shared" si="20"/>
        <v>2907.7978249909647</v>
      </c>
      <c r="M70" s="5">
        <f t="shared" si="24"/>
        <v>442057.96434425167</v>
      </c>
      <c r="N70" s="6">
        <f t="shared" si="16"/>
        <v>2635149.1052093087</v>
      </c>
      <c r="O70" s="49">
        <f t="shared" si="21"/>
        <v>29.323259161825565</v>
      </c>
    </row>
    <row r="71" spans="2:15" x14ac:dyDescent="0.25">
      <c r="B71" s="9" t="s">
        <v>26</v>
      </c>
      <c r="C71" s="1">
        <v>55</v>
      </c>
      <c r="D71" s="1">
        <v>5</v>
      </c>
      <c r="E71" s="47">
        <f t="shared" si="22"/>
        <v>50535</v>
      </c>
      <c r="F71" s="48">
        <v>426</v>
      </c>
      <c r="G71" s="3">
        <f t="shared" si="17"/>
        <v>8.4298011279311368E-3</v>
      </c>
      <c r="H71" s="1">
        <v>0.5</v>
      </c>
      <c r="I71" s="3">
        <f t="shared" si="18"/>
        <v>4.1279069767441862E-2</v>
      </c>
      <c r="J71" s="4">
        <f t="shared" si="19"/>
        <v>0.95872093023255811</v>
      </c>
      <c r="K71" s="5">
        <f t="shared" si="23"/>
        <v>86957.693956354851</v>
      </c>
      <c r="L71" s="6">
        <f t="shared" si="20"/>
        <v>3589.5327156402345</v>
      </c>
      <c r="M71" s="5">
        <f t="shared" si="24"/>
        <v>425814.63799267367</v>
      </c>
      <c r="N71" s="6">
        <f t="shared" si="16"/>
        <v>2193091.1408650568</v>
      </c>
      <c r="O71" s="49">
        <f t="shared" si="21"/>
        <v>25.220208138980738</v>
      </c>
    </row>
    <row r="72" spans="2:15" x14ac:dyDescent="0.25">
      <c r="B72" s="9" t="s">
        <v>27</v>
      </c>
      <c r="C72" s="1">
        <v>60</v>
      </c>
      <c r="D72" s="1">
        <v>5</v>
      </c>
      <c r="E72" s="47">
        <f t="shared" si="22"/>
        <v>38476</v>
      </c>
      <c r="F72" s="48">
        <v>481</v>
      </c>
      <c r="G72" s="3">
        <f t="shared" si="17"/>
        <v>1.2501299511383721E-2</v>
      </c>
      <c r="H72" s="1">
        <v>0.5</v>
      </c>
      <c r="I72" s="3">
        <f t="shared" si="18"/>
        <v>6.0612170318938466E-2</v>
      </c>
      <c r="J72" s="4">
        <f t="shared" si="19"/>
        <v>0.93938782968106149</v>
      </c>
      <c r="K72" s="5">
        <f t="shared" si="23"/>
        <v>83368.161240714617</v>
      </c>
      <c r="L72" s="6">
        <f t="shared" si="20"/>
        <v>5053.1251882989163</v>
      </c>
      <c r="M72" s="5">
        <f t="shared" si="24"/>
        <v>404207.99323282583</v>
      </c>
      <c r="N72" s="6">
        <f t="shared" si="16"/>
        <v>1767276.5028723832</v>
      </c>
      <c r="O72" s="49">
        <f t="shared" si="21"/>
        <v>21.198458459094528</v>
      </c>
    </row>
    <row r="73" spans="2:15" x14ac:dyDescent="0.25">
      <c r="B73" s="9" t="s">
        <v>28</v>
      </c>
      <c r="C73" s="1">
        <v>65</v>
      </c>
      <c r="D73" s="1">
        <v>5</v>
      </c>
      <c r="E73" s="47">
        <f t="shared" si="22"/>
        <v>27583</v>
      </c>
      <c r="F73" s="48">
        <v>507</v>
      </c>
      <c r="G73" s="3">
        <f t="shared" si="17"/>
        <v>1.8380886778087954E-2</v>
      </c>
      <c r="H73" s="1">
        <v>0.5</v>
      </c>
      <c r="I73" s="3">
        <f t="shared" si="18"/>
        <v>8.7866761407947885E-2</v>
      </c>
      <c r="J73" s="4">
        <f t="shared" si="19"/>
        <v>0.91213323859205209</v>
      </c>
      <c r="K73" s="5">
        <f t="shared" si="23"/>
        <v>78315.0360524157</v>
      </c>
      <c r="L73" s="6">
        <f t="shared" si="20"/>
        <v>6881.2885874724452</v>
      </c>
      <c r="M73" s="5">
        <f t="shared" si="24"/>
        <v>374371.95879339735</v>
      </c>
      <c r="N73" s="6">
        <f t="shared" si="16"/>
        <v>1363068.5096395575</v>
      </c>
      <c r="O73" s="49">
        <f t="shared" si="21"/>
        <v>17.404940077244749</v>
      </c>
    </row>
    <row r="74" spans="2:15" x14ac:dyDescent="0.25">
      <c r="B74" s="9" t="s">
        <v>29</v>
      </c>
      <c r="C74" s="1">
        <v>70</v>
      </c>
      <c r="D74" s="1">
        <v>5</v>
      </c>
      <c r="E74" s="47">
        <f t="shared" si="22"/>
        <v>24988</v>
      </c>
      <c r="F74" s="48">
        <v>731</v>
      </c>
      <c r="G74" s="3">
        <f t="shared" si="17"/>
        <v>2.9254041940131262E-2</v>
      </c>
      <c r="H74" s="1">
        <v>0.5</v>
      </c>
      <c r="I74" s="3">
        <f t="shared" si="18"/>
        <v>0.13630176576979733</v>
      </c>
      <c r="J74" s="4">
        <f t="shared" si="19"/>
        <v>0.86369823423020264</v>
      </c>
      <c r="K74" s="5">
        <f t="shared" si="23"/>
        <v>71433.747464943255</v>
      </c>
      <c r="L74" s="6">
        <f t="shared" si="20"/>
        <v>9736.5459150255483</v>
      </c>
      <c r="M74" s="5">
        <f t="shared" si="24"/>
        <v>332827.37253715238</v>
      </c>
      <c r="N74" s="6">
        <f t="shared" si="16"/>
        <v>988696.55084616004</v>
      </c>
      <c r="O74" s="49">
        <f t="shared" si="21"/>
        <v>13.840748748781122</v>
      </c>
    </row>
    <row r="75" spans="2:15" x14ac:dyDescent="0.25">
      <c r="B75" s="9" t="s">
        <v>30</v>
      </c>
      <c r="C75" s="1">
        <v>75</v>
      </c>
      <c r="D75" s="1">
        <v>5</v>
      </c>
      <c r="E75" s="47">
        <f t="shared" si="22"/>
        <v>17715</v>
      </c>
      <c r="F75" s="48">
        <v>906</v>
      </c>
      <c r="G75" s="3">
        <f t="shared" si="17"/>
        <v>5.1143099068585947E-2</v>
      </c>
      <c r="H75" s="1">
        <v>0.5</v>
      </c>
      <c r="I75" s="3">
        <f t="shared" si="18"/>
        <v>0.22672672672672675</v>
      </c>
      <c r="J75" s="4">
        <f t="shared" si="19"/>
        <v>0.77327327327327322</v>
      </c>
      <c r="K75" s="5">
        <f t="shared" si="23"/>
        <v>61697.201549917707</v>
      </c>
      <c r="L75" s="6">
        <f t="shared" si="20"/>
        <v>13988.404555611975</v>
      </c>
      <c r="M75" s="5">
        <f t="shared" si="24"/>
        <v>273514.99636055855</v>
      </c>
      <c r="N75" s="6">
        <f t="shared" si="16"/>
        <v>655869.17830900766</v>
      </c>
      <c r="O75" s="49">
        <f t="shared" si="21"/>
        <v>10.630452627229127</v>
      </c>
    </row>
    <row r="76" spans="2:15" x14ac:dyDescent="0.25">
      <c r="B76" s="9" t="s">
        <v>31</v>
      </c>
      <c r="C76" s="1">
        <v>80</v>
      </c>
      <c r="D76" s="1">
        <v>5</v>
      </c>
      <c r="E76" s="47">
        <f t="shared" si="22"/>
        <v>10552</v>
      </c>
      <c r="F76" s="48">
        <v>863</v>
      </c>
      <c r="G76" s="3">
        <f t="shared" si="17"/>
        <v>8.1785443517816525E-2</v>
      </c>
      <c r="H76" s="1">
        <v>0.5</v>
      </c>
      <c r="I76" s="3">
        <f t="shared" si="18"/>
        <v>0.33950981549234827</v>
      </c>
      <c r="J76" s="4">
        <f t="shared" si="19"/>
        <v>0.66049018450765173</v>
      </c>
      <c r="K76" s="5">
        <f t="shared" si="23"/>
        <v>47708.796994305732</v>
      </c>
      <c r="L76" s="6">
        <f t="shared" si="20"/>
        <v>16197.60486489864</v>
      </c>
      <c r="M76" s="5">
        <f t="shared" si="24"/>
        <v>198049.97280928204</v>
      </c>
      <c r="N76" s="6">
        <f t="shared" si="16"/>
        <v>382354.18194844911</v>
      </c>
      <c r="O76" s="49">
        <f t="shared" si="21"/>
        <v>8.0143329121060187</v>
      </c>
    </row>
    <row r="77" spans="2:15" x14ac:dyDescent="0.25">
      <c r="B77" s="9" t="s">
        <v>32</v>
      </c>
      <c r="C77" s="1">
        <v>85</v>
      </c>
      <c r="D77" s="1">
        <v>5</v>
      </c>
      <c r="E77" s="47">
        <f t="shared" si="22"/>
        <v>4553</v>
      </c>
      <c r="F77" s="48">
        <v>611</v>
      </c>
      <c r="G77" s="3">
        <f t="shared" si="17"/>
        <v>0.13419723259389413</v>
      </c>
      <c r="H77" s="1">
        <v>0.5</v>
      </c>
      <c r="I77" s="3">
        <f t="shared" si="18"/>
        <v>0.50242578735301369</v>
      </c>
      <c r="J77" s="4">
        <f t="shared" si="19"/>
        <v>0.49757421264698631</v>
      </c>
      <c r="K77" s="5">
        <f t="shared" si="23"/>
        <v>31511.192129407093</v>
      </c>
      <c r="L77" s="6">
        <f t="shared" si="20"/>
        <v>15832.035516049447</v>
      </c>
      <c r="M77" s="5">
        <f t="shared" si="24"/>
        <v>117975.87185691184</v>
      </c>
      <c r="N77" s="6">
        <f t="shared" si="16"/>
        <v>184304.20913916704</v>
      </c>
      <c r="O77" s="49">
        <f t="shared" si="21"/>
        <v>5.8488491448462021</v>
      </c>
    </row>
    <row r="78" spans="2:15" x14ac:dyDescent="0.25">
      <c r="B78" s="9" t="s">
        <v>33</v>
      </c>
      <c r="C78" s="1">
        <v>90</v>
      </c>
      <c r="D78" s="1">
        <v>5</v>
      </c>
      <c r="E78" s="47">
        <f t="shared" si="22"/>
        <v>1302</v>
      </c>
      <c r="F78" s="48">
        <v>297</v>
      </c>
      <c r="G78" s="3">
        <f t="shared" si="17"/>
        <v>0.22811059907834103</v>
      </c>
      <c r="H78" s="1">
        <v>0.5</v>
      </c>
      <c r="I78" s="3">
        <f t="shared" si="18"/>
        <v>0.72633895818048422</v>
      </c>
      <c r="J78" s="4">
        <f t="shared" si="19"/>
        <v>0.27366104181951578</v>
      </c>
      <c r="K78" s="5">
        <f t="shared" si="23"/>
        <v>15679.156613357645</v>
      </c>
      <c r="L78" s="6">
        <f t="shared" si="20"/>
        <v>11388.382279694841</v>
      </c>
      <c r="M78" s="5">
        <f t="shared" si="24"/>
        <v>49924.827367551123</v>
      </c>
      <c r="N78" s="6">
        <f t="shared" si="16"/>
        <v>66328.337282255205</v>
      </c>
      <c r="O78" s="49">
        <f t="shared" si="21"/>
        <v>4.2303510908072486</v>
      </c>
    </row>
    <row r="79" spans="2:15" x14ac:dyDescent="0.25">
      <c r="B79" s="9" t="s">
        <v>34</v>
      </c>
      <c r="C79" s="1">
        <v>95</v>
      </c>
      <c r="D79" s="1">
        <v>5</v>
      </c>
      <c r="E79" s="47">
        <f t="shared" si="22"/>
        <v>417</v>
      </c>
      <c r="F79" s="48">
        <v>97</v>
      </c>
      <c r="G79" s="3">
        <f t="shared" si="17"/>
        <v>0.23261390887290168</v>
      </c>
      <c r="H79" s="1">
        <v>0.5</v>
      </c>
      <c r="I79" s="3">
        <f t="shared" si="18"/>
        <v>0.73540561031084151</v>
      </c>
      <c r="J79" s="4">
        <f t="shared" si="19"/>
        <v>0.26459438968915849</v>
      </c>
      <c r="K79" s="5">
        <f t="shared" si="23"/>
        <v>4290.7743336628046</v>
      </c>
      <c r="L79" s="6">
        <f t="shared" si="20"/>
        <v>3155.4595175533891</v>
      </c>
      <c r="M79" s="5">
        <f t="shared" si="24"/>
        <v>13565.22287443055</v>
      </c>
      <c r="N79" s="6">
        <f t="shared" si="16"/>
        <v>16403.509914704089</v>
      </c>
      <c r="O79" s="49">
        <f t="shared" si="21"/>
        <v>3.8229719484457925</v>
      </c>
    </row>
    <row r="80" spans="2:15" x14ac:dyDescent="0.25">
      <c r="B80" s="53" t="s">
        <v>13</v>
      </c>
      <c r="C80" s="54" t="s">
        <v>13</v>
      </c>
      <c r="D80" s="54">
        <v>5</v>
      </c>
      <c r="E80" s="178">
        <f t="shared" si="22"/>
        <v>210</v>
      </c>
      <c r="F80" s="56">
        <v>18</v>
      </c>
      <c r="G80" s="57">
        <f t="shared" si="17"/>
        <v>8.5714285714285715E-2</v>
      </c>
      <c r="H80" s="54">
        <v>0.5</v>
      </c>
      <c r="I80" s="57">
        <f t="shared" si="18"/>
        <v>0.3529411764705882</v>
      </c>
      <c r="J80" s="58">
        <f t="shared" si="19"/>
        <v>0.6470588235294118</v>
      </c>
      <c r="K80" s="59">
        <f t="shared" si="23"/>
        <v>1135.3148161094155</v>
      </c>
      <c r="L80" s="60">
        <f t="shared" si="20"/>
        <v>1135.3148161094155</v>
      </c>
      <c r="M80" s="59">
        <f t="shared" si="24"/>
        <v>2838.2870402735389</v>
      </c>
      <c r="N80" s="60">
        <f t="shared" si="16"/>
        <v>2838.2870402735389</v>
      </c>
      <c r="O80" s="61">
        <f t="shared" si="21"/>
        <v>2.5</v>
      </c>
    </row>
    <row r="82" spans="2:2" ht="15.6" x14ac:dyDescent="0.3">
      <c r="B82" s="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FF"/>
  </sheetPr>
  <dimension ref="B2:Q82"/>
  <sheetViews>
    <sheetView zoomScale="90" zoomScaleNormal="90" workbookViewId="0">
      <selection activeCell="Q2" sqref="Q2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124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4678</v>
      </c>
      <c r="F5" s="14">
        <v>23</v>
      </c>
      <c r="G5" s="3">
        <f>+F5/E5</f>
        <v>4.9166310389055154E-3</v>
      </c>
      <c r="H5" s="1">
        <v>0.1</v>
      </c>
      <c r="I5" s="3">
        <f>+(D5*G5)/(1+D5*(1-H5)*G5)</f>
        <v>4.8949709494115392E-3</v>
      </c>
      <c r="J5" s="4">
        <f>1-I5</f>
        <v>0.99510502905058851</v>
      </c>
      <c r="K5" s="5">
        <v>100000</v>
      </c>
      <c r="L5" s="6">
        <f>+K5-K6</f>
        <v>489.49709494115086</v>
      </c>
      <c r="M5" s="5">
        <f>0.1*D5*L5+(K6*D5)</f>
        <v>99559.452614552967</v>
      </c>
      <c r="N5" s="6">
        <f t="shared" ref="N5:N26" si="0">+N6+M5</f>
        <v>7050974.7728710966</v>
      </c>
      <c r="O5" s="15">
        <f>+N5/K5</f>
        <v>70.509747728710963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20271</v>
      </c>
      <c r="F6" s="14">
        <v>16</v>
      </c>
      <c r="G6" s="3">
        <f t="shared" ref="G6:G26" si="1">+F6/E6</f>
        <v>7.8930491835627254E-4</v>
      </c>
      <c r="H6" s="1">
        <v>0.4</v>
      </c>
      <c r="I6" s="3">
        <f t="shared" ref="I6:I26" si="2">+(D6*G6)/(1+D6*(1-H6)*G6)</f>
        <v>3.1512501600244225E-3</v>
      </c>
      <c r="J6" s="4">
        <f t="shared" ref="J6:J26" si="3">1-I6</f>
        <v>0.99684874983997562</v>
      </c>
      <c r="K6" s="5">
        <f>+K5-(K5*I5)</f>
        <v>99510.502905058849</v>
      </c>
      <c r="L6" s="6">
        <f t="shared" ref="L6:L26" si="4">+K6-K7</f>
        <v>313.58248820368317</v>
      </c>
      <c r="M6" s="5">
        <f>0.4*D6*L6+(K7*D6)</f>
        <v>397289.41364854656</v>
      </c>
      <c r="N6" s="6">
        <f t="shared" si="0"/>
        <v>6951415.3202565433</v>
      </c>
      <c r="O6" s="15">
        <f t="shared" ref="O6:O26" si="5">+N6/K6</f>
        <v>69.856096766878579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25026</v>
      </c>
      <c r="F7" s="14">
        <v>10</v>
      </c>
      <c r="G7" s="3">
        <f t="shared" si="1"/>
        <v>3.9958443219052184E-4</v>
      </c>
      <c r="H7" s="1">
        <v>0.5</v>
      </c>
      <c r="I7" s="3">
        <f t="shared" si="2"/>
        <v>1.9959283062552392E-3</v>
      </c>
      <c r="J7" s="4">
        <f t="shared" si="3"/>
        <v>0.99800407169374472</v>
      </c>
      <c r="K7" s="5">
        <f t="shared" ref="K7:K26" si="6">+K6-(K6*I6)</f>
        <v>99196.920416855166</v>
      </c>
      <c r="L7" s="6">
        <f t="shared" si="4"/>
        <v>197.9899413533567</v>
      </c>
      <c r="M7" s="5">
        <f>0.5*D7*(K7+K8)</f>
        <v>495489.62723089242</v>
      </c>
      <c r="N7" s="6">
        <f t="shared" si="0"/>
        <v>6554125.9066079967</v>
      </c>
      <c r="O7" s="15">
        <f t="shared" si="5"/>
        <v>66.071868754247575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28173</v>
      </c>
      <c r="F8" s="14">
        <v>18</v>
      </c>
      <c r="G8" s="3">
        <f t="shared" si="1"/>
        <v>6.3890959429240761E-4</v>
      </c>
      <c r="H8" s="1">
        <v>0.5</v>
      </c>
      <c r="I8" s="3">
        <f t="shared" si="2"/>
        <v>3.1894535402934299E-3</v>
      </c>
      <c r="J8" s="4">
        <f t="shared" si="3"/>
        <v>0.99681054645970657</v>
      </c>
      <c r="K8" s="5">
        <f t="shared" si="6"/>
        <v>98998.930475501809</v>
      </c>
      <c r="L8" s="6">
        <f t="shared" si="4"/>
        <v>315.75248929034569</v>
      </c>
      <c r="M8" s="5">
        <f t="shared" ref="M8:M26" si="7">0.5*D8*(K8+K9)</f>
        <v>494205.2711542832</v>
      </c>
      <c r="N8" s="6">
        <f t="shared" si="0"/>
        <v>6058636.2793771047</v>
      </c>
      <c r="O8" s="15">
        <f t="shared" si="5"/>
        <v>61.199007406210008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30813</v>
      </c>
      <c r="F9" s="14">
        <v>57</v>
      </c>
      <c r="G9" s="3">
        <f t="shared" si="1"/>
        <v>1.8498685619705967E-3</v>
      </c>
      <c r="H9" s="1">
        <v>0.5</v>
      </c>
      <c r="I9" s="3">
        <f t="shared" si="2"/>
        <v>9.2067645491108203E-3</v>
      </c>
      <c r="J9" s="4">
        <f t="shared" si="3"/>
        <v>0.99079323545088915</v>
      </c>
      <c r="K9" s="5">
        <f t="shared" si="6"/>
        <v>98683.177986211464</v>
      </c>
      <c r="L9" s="6">
        <f t="shared" si="4"/>
        <v>908.55278467704193</v>
      </c>
      <c r="M9" s="5">
        <f t="shared" si="7"/>
        <v>491144.5079693647</v>
      </c>
      <c r="N9" s="6">
        <f t="shared" si="0"/>
        <v>5564431.0082228212</v>
      </c>
      <c r="O9" s="15">
        <f t="shared" si="5"/>
        <v>56.386824196118944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29668</v>
      </c>
      <c r="F10" s="14">
        <v>74</v>
      </c>
      <c r="G10" s="3">
        <f t="shared" si="1"/>
        <v>2.4942699204530132E-3</v>
      </c>
      <c r="H10" s="1">
        <v>0.5</v>
      </c>
      <c r="I10" s="3">
        <f t="shared" si="2"/>
        <v>1.2394064248149263E-2</v>
      </c>
      <c r="J10" s="4">
        <f t="shared" si="3"/>
        <v>0.98760593575185074</v>
      </c>
      <c r="K10" s="5">
        <f t="shared" si="6"/>
        <v>97774.625201534422</v>
      </c>
      <c r="L10" s="6">
        <f t="shared" si="4"/>
        <v>1211.8249865865364</v>
      </c>
      <c r="M10" s="5">
        <f t="shared" si="7"/>
        <v>485843.56354120583</v>
      </c>
      <c r="N10" s="6">
        <f t="shared" si="0"/>
        <v>5073286.5002534566</v>
      </c>
      <c r="O10" s="15">
        <f t="shared" si="5"/>
        <v>51.887557633653188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33069</v>
      </c>
      <c r="F11" s="14">
        <v>83</v>
      </c>
      <c r="G11" s="3">
        <f t="shared" si="1"/>
        <v>2.5099035350328101E-3</v>
      </c>
      <c r="H11" s="1">
        <v>0.5</v>
      </c>
      <c r="I11" s="3">
        <f t="shared" si="2"/>
        <v>1.2471263504274788E-2</v>
      </c>
      <c r="J11" s="4">
        <f t="shared" si="3"/>
        <v>0.98752873649572526</v>
      </c>
      <c r="K11" s="5">
        <f t="shared" si="6"/>
        <v>96562.800214947885</v>
      </c>
      <c r="L11" s="6">
        <f t="shared" si="4"/>
        <v>1204.2601261912641</v>
      </c>
      <c r="M11" s="5">
        <f t="shared" si="7"/>
        <v>479803.35075926123</v>
      </c>
      <c r="N11" s="6">
        <f t="shared" si="0"/>
        <v>4587442.936712251</v>
      </c>
      <c r="O11" s="15">
        <f t="shared" si="5"/>
        <v>47.507351966809644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34043</v>
      </c>
      <c r="F12" s="14">
        <v>132</v>
      </c>
      <c r="G12" s="3">
        <f t="shared" si="1"/>
        <v>3.877449108480451E-3</v>
      </c>
      <c r="H12" s="1">
        <v>0.5</v>
      </c>
      <c r="I12" s="3">
        <f t="shared" si="2"/>
        <v>1.9201117155907253E-2</v>
      </c>
      <c r="J12" s="4">
        <f t="shared" si="3"/>
        <v>0.98079888284409278</v>
      </c>
      <c r="K12" s="5">
        <f t="shared" si="6"/>
        <v>95358.540088756621</v>
      </c>
      <c r="L12" s="6">
        <f t="shared" si="4"/>
        <v>1830.9905000604922</v>
      </c>
      <c r="M12" s="5">
        <f t="shared" si="7"/>
        <v>472215.2241936319</v>
      </c>
      <c r="N12" s="6">
        <f t="shared" si="0"/>
        <v>4107639.5859529898</v>
      </c>
      <c r="O12" s="15">
        <f t="shared" si="5"/>
        <v>43.075739017498933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32277</v>
      </c>
      <c r="F13" s="14">
        <v>119</v>
      </c>
      <c r="G13" s="3">
        <f t="shared" si="1"/>
        <v>3.6868358273693344E-3</v>
      </c>
      <c r="H13" s="1">
        <v>0.5</v>
      </c>
      <c r="I13" s="3">
        <f t="shared" si="2"/>
        <v>1.8265821424734072E-2</v>
      </c>
      <c r="J13" s="4">
        <f t="shared" si="3"/>
        <v>0.9817341785752659</v>
      </c>
      <c r="K13" s="5">
        <f t="shared" si="6"/>
        <v>93527.549588696129</v>
      </c>
      <c r="L13" s="6">
        <f t="shared" si="4"/>
        <v>1708.3575190800912</v>
      </c>
      <c r="M13" s="5">
        <f t="shared" si="7"/>
        <v>463366.85414578038</v>
      </c>
      <c r="N13" s="6">
        <f t="shared" si="0"/>
        <v>3635424.3617593576</v>
      </c>
      <c r="O13" s="15">
        <f t="shared" si="5"/>
        <v>38.870090981179089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32301</v>
      </c>
      <c r="F14" s="14">
        <v>181</v>
      </c>
      <c r="G14" s="3">
        <f t="shared" si="1"/>
        <v>5.6035416860159126E-3</v>
      </c>
      <c r="H14" s="1">
        <v>0.5</v>
      </c>
      <c r="I14" s="3">
        <f t="shared" si="2"/>
        <v>2.7630634893980793E-2</v>
      </c>
      <c r="J14" s="4">
        <f t="shared" si="3"/>
        <v>0.97236936510601923</v>
      </c>
      <c r="K14" s="5">
        <f t="shared" si="6"/>
        <v>91819.192069616038</v>
      </c>
      <c r="L14" s="6">
        <f t="shared" si="4"/>
        <v>2537.0225723358599</v>
      </c>
      <c r="M14" s="5">
        <f t="shared" si="7"/>
        <v>452753.4039172405</v>
      </c>
      <c r="N14" s="6">
        <f t="shared" si="0"/>
        <v>3172057.5076135774</v>
      </c>
      <c r="O14" s="15">
        <f t="shared" si="5"/>
        <v>34.546780864817102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32769</v>
      </c>
      <c r="F15" s="14">
        <v>261</v>
      </c>
      <c r="G15" s="3">
        <f t="shared" si="1"/>
        <v>7.964844822850866E-3</v>
      </c>
      <c r="H15" s="1">
        <v>0.5</v>
      </c>
      <c r="I15" s="3">
        <f t="shared" si="2"/>
        <v>3.9046721421839244E-2</v>
      </c>
      <c r="J15" s="4">
        <f t="shared" si="3"/>
        <v>0.96095327857816071</v>
      </c>
      <c r="K15" s="5">
        <f t="shared" si="6"/>
        <v>89282.169497280178</v>
      </c>
      <c r="L15" s="6">
        <f t="shared" si="4"/>
        <v>3486.1760002977389</v>
      </c>
      <c r="M15" s="5">
        <f t="shared" si="7"/>
        <v>437695.40748565656</v>
      </c>
      <c r="N15" s="6">
        <f t="shared" si="0"/>
        <v>2719304.103696337</v>
      </c>
      <c r="O15" s="15">
        <f t="shared" si="5"/>
        <v>30.4574151704409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27611</v>
      </c>
      <c r="F16" s="14">
        <v>242</v>
      </c>
      <c r="G16" s="3">
        <f t="shared" si="1"/>
        <v>8.7646227952627581E-3</v>
      </c>
      <c r="H16" s="1">
        <v>0.5</v>
      </c>
      <c r="I16" s="3">
        <f t="shared" si="2"/>
        <v>4.2883470371420471E-2</v>
      </c>
      <c r="J16" s="4">
        <f t="shared" si="3"/>
        <v>0.95711652962857952</v>
      </c>
      <c r="K16" s="5">
        <f t="shared" si="6"/>
        <v>85795.993496982439</v>
      </c>
      <c r="L16" s="6">
        <f t="shared" si="4"/>
        <v>3679.2299451144354</v>
      </c>
      <c r="M16" s="5">
        <f t="shared" si="7"/>
        <v>419781.89262212609</v>
      </c>
      <c r="N16" s="6">
        <f t="shared" si="0"/>
        <v>2281608.6962106805</v>
      </c>
      <c r="O16" s="15">
        <f t="shared" si="5"/>
        <v>26.593417748474792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22099</v>
      </c>
      <c r="F17" s="14">
        <v>274</v>
      </c>
      <c r="G17" s="3">
        <f t="shared" si="1"/>
        <v>1.2398751074709263E-2</v>
      </c>
      <c r="H17" s="1">
        <v>0.5</v>
      </c>
      <c r="I17" s="3">
        <f t="shared" si="2"/>
        <v>6.0129915730337088E-2</v>
      </c>
      <c r="J17" s="4">
        <f t="shared" si="3"/>
        <v>0.9398700842696629</v>
      </c>
      <c r="K17" s="5">
        <f t="shared" si="6"/>
        <v>82116.763551868004</v>
      </c>
      <c r="L17" s="6">
        <f t="shared" si="4"/>
        <v>4937.6740724218398</v>
      </c>
      <c r="M17" s="5">
        <f t="shared" si="7"/>
        <v>398239.63257828541</v>
      </c>
      <c r="N17" s="6">
        <f t="shared" si="0"/>
        <v>1861826.8035885543</v>
      </c>
      <c r="O17" s="15">
        <f t="shared" si="5"/>
        <v>22.672919913758598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16370</v>
      </c>
      <c r="F18" s="14">
        <v>286</v>
      </c>
      <c r="G18" s="3">
        <f t="shared" si="1"/>
        <v>1.7470983506414173E-2</v>
      </c>
      <c r="H18" s="1">
        <v>0.5</v>
      </c>
      <c r="I18" s="3">
        <f t="shared" si="2"/>
        <v>8.369915130231198E-2</v>
      </c>
      <c r="J18" s="4">
        <f t="shared" si="3"/>
        <v>0.91630084869768802</v>
      </c>
      <c r="K18" s="5">
        <f t="shared" si="6"/>
        <v>77179.089479446164</v>
      </c>
      <c r="L18" s="6">
        <f t="shared" si="4"/>
        <v>6459.8242877148441</v>
      </c>
      <c r="M18" s="5">
        <f t="shared" si="7"/>
        <v>369745.88667794369</v>
      </c>
      <c r="N18" s="6">
        <f t="shared" si="0"/>
        <v>1463587.1710102689</v>
      </c>
      <c r="O18" s="15">
        <f t="shared" si="5"/>
        <v>18.963519534653773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12092</v>
      </c>
      <c r="F19" s="14">
        <v>344</v>
      </c>
      <c r="G19" s="3">
        <f t="shared" si="1"/>
        <v>2.844856103208733E-2</v>
      </c>
      <c r="H19" s="1">
        <v>0.5</v>
      </c>
      <c r="I19" s="3">
        <f t="shared" si="2"/>
        <v>0.13279802347127856</v>
      </c>
      <c r="J19" s="4">
        <f t="shared" si="3"/>
        <v>0.86720197652872144</v>
      </c>
      <c r="K19" s="5">
        <f t="shared" si="6"/>
        <v>70719.26519173132</v>
      </c>
      <c r="L19" s="6">
        <f t="shared" si="4"/>
        <v>9391.3786388031076</v>
      </c>
      <c r="M19" s="5">
        <f t="shared" si="7"/>
        <v>330117.87936164881</v>
      </c>
      <c r="N19" s="6">
        <f t="shared" si="0"/>
        <v>1093841.2843323252</v>
      </c>
      <c r="O19" s="15">
        <f t="shared" si="5"/>
        <v>15.467373442961339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10918</v>
      </c>
      <c r="F20" s="14">
        <v>440</v>
      </c>
      <c r="G20" s="3">
        <f t="shared" si="1"/>
        <v>4.0300421322586558E-2</v>
      </c>
      <c r="H20" s="1">
        <v>0.5</v>
      </c>
      <c r="I20" s="3">
        <f t="shared" si="2"/>
        <v>0.18305874521551008</v>
      </c>
      <c r="J20" s="4">
        <f t="shared" si="3"/>
        <v>0.81694125478448987</v>
      </c>
      <c r="K20" s="5">
        <f t="shared" si="6"/>
        <v>61327.886552928212</v>
      </c>
      <c r="L20" s="6">
        <f t="shared" si="4"/>
        <v>11226.605959098189</v>
      </c>
      <c r="M20" s="5">
        <f t="shared" si="7"/>
        <v>278572.91786689556</v>
      </c>
      <c r="N20" s="6">
        <f t="shared" si="0"/>
        <v>763723.40497067629</v>
      </c>
      <c r="O20" s="15">
        <f t="shared" si="5"/>
        <v>12.453117951676926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6814</v>
      </c>
      <c r="F21" s="14">
        <v>421</v>
      </c>
      <c r="G21" s="3">
        <f t="shared" si="1"/>
        <v>6.178456119753449E-2</v>
      </c>
      <c r="H21" s="1">
        <v>0.5</v>
      </c>
      <c r="I21" s="3">
        <f t="shared" si="2"/>
        <v>0.26759041505116637</v>
      </c>
      <c r="J21" s="4">
        <f t="shared" si="3"/>
        <v>0.73240958494883368</v>
      </c>
      <c r="K21" s="5">
        <f t="shared" si="6"/>
        <v>50101.280593830023</v>
      </c>
      <c r="L21" s="6">
        <f t="shared" si="4"/>
        <v>13406.622468697926</v>
      </c>
      <c r="M21" s="5">
        <f t="shared" si="7"/>
        <v>216989.84679740531</v>
      </c>
      <c r="N21" s="6">
        <f t="shared" si="0"/>
        <v>485150.48710378073</v>
      </c>
      <c r="O21" s="15">
        <f t="shared" si="5"/>
        <v>9.683394942274731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3810</v>
      </c>
      <c r="F22" s="14">
        <v>388</v>
      </c>
      <c r="G22" s="3">
        <f t="shared" si="1"/>
        <v>0.10183727034120735</v>
      </c>
      <c r="H22" s="1">
        <v>0.5</v>
      </c>
      <c r="I22" s="3">
        <f t="shared" si="2"/>
        <v>0.40585774058577406</v>
      </c>
      <c r="J22" s="4">
        <f t="shared" si="3"/>
        <v>0.59414225941422594</v>
      </c>
      <c r="K22" s="5">
        <f t="shared" si="6"/>
        <v>36694.658125132097</v>
      </c>
      <c r="L22" s="6">
        <f t="shared" si="4"/>
        <v>14892.811038233529</v>
      </c>
      <c r="M22" s="5">
        <f t="shared" si="7"/>
        <v>146241.26303007666</v>
      </c>
      <c r="N22" s="6">
        <f t="shared" si="0"/>
        <v>268160.6403063754</v>
      </c>
      <c r="O22" s="15">
        <f t="shared" si="5"/>
        <v>7.3078931377947001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1516</v>
      </c>
      <c r="F23" s="14">
        <v>244</v>
      </c>
      <c r="G23" s="3">
        <f t="shared" si="1"/>
        <v>0.16094986807387862</v>
      </c>
      <c r="H23" s="1">
        <v>0.5</v>
      </c>
      <c r="I23" s="3">
        <f t="shared" si="2"/>
        <v>0.57384760112888045</v>
      </c>
      <c r="J23" s="4">
        <f t="shared" si="3"/>
        <v>0.42615239887111955</v>
      </c>
      <c r="K23" s="5">
        <f t="shared" si="6"/>
        <v>21801.847086898568</v>
      </c>
      <c r="L23" s="6">
        <f t="shared" si="4"/>
        <v>12510.937650995413</v>
      </c>
      <c r="M23" s="5">
        <f t="shared" si="7"/>
        <v>77731.891307004305</v>
      </c>
      <c r="N23" s="6">
        <f t="shared" si="0"/>
        <v>121919.37727629872</v>
      </c>
      <c r="O23" s="15">
        <f t="shared" si="5"/>
        <v>5.5921581685417836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518</v>
      </c>
      <c r="F24" s="14">
        <v>102</v>
      </c>
      <c r="G24" s="3">
        <f t="shared" si="1"/>
        <v>0.19691119691119691</v>
      </c>
      <c r="H24" s="1">
        <v>0.5</v>
      </c>
      <c r="I24" s="3">
        <f t="shared" si="2"/>
        <v>0.65976714100905565</v>
      </c>
      <c r="J24" s="4">
        <f t="shared" si="3"/>
        <v>0.34023285899094435</v>
      </c>
      <c r="K24" s="5">
        <f t="shared" si="6"/>
        <v>9290.9094359031551</v>
      </c>
      <c r="L24" s="6">
        <f t="shared" si="4"/>
        <v>6129.8367558998825</v>
      </c>
      <c r="M24" s="5">
        <f t="shared" si="7"/>
        <v>31129.955289766069</v>
      </c>
      <c r="N24" s="6">
        <f t="shared" si="0"/>
        <v>44187.485969294416</v>
      </c>
      <c r="O24" s="15">
        <f t="shared" si="5"/>
        <v>4.7559914639291732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123</v>
      </c>
      <c r="F25" s="14">
        <v>25</v>
      </c>
      <c r="G25" s="3">
        <f t="shared" si="1"/>
        <v>0.2032520325203252</v>
      </c>
      <c r="H25" s="1">
        <v>0.5</v>
      </c>
      <c r="I25" s="3">
        <f t="shared" si="2"/>
        <v>0.67385444743935308</v>
      </c>
      <c r="J25" s="4">
        <f t="shared" si="3"/>
        <v>0.32614555256064692</v>
      </c>
      <c r="K25" s="5">
        <f t="shared" si="6"/>
        <v>3161.0726800032726</v>
      </c>
      <c r="L25" s="6">
        <f t="shared" si="4"/>
        <v>2130.1028840992403</v>
      </c>
      <c r="M25" s="5">
        <f t="shared" si="7"/>
        <v>10480.106189768263</v>
      </c>
      <c r="N25" s="6">
        <f t="shared" si="0"/>
        <v>13057.530679528343</v>
      </c>
      <c r="O25" s="15">
        <f t="shared" si="5"/>
        <v>4.1307277628032342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64</v>
      </c>
      <c r="F26" s="19">
        <v>7</v>
      </c>
      <c r="G26" s="20">
        <f t="shared" si="1"/>
        <v>0.109375</v>
      </c>
      <c r="H26" s="17">
        <v>0.5</v>
      </c>
      <c r="I26" s="20">
        <f t="shared" si="2"/>
        <v>0.42944785276073622</v>
      </c>
      <c r="J26" s="21">
        <f t="shared" si="3"/>
        <v>0.57055214723926384</v>
      </c>
      <c r="K26" s="22">
        <f t="shared" si="6"/>
        <v>1030.9697959040323</v>
      </c>
      <c r="L26" s="23">
        <f t="shared" si="4"/>
        <v>1030.9697959040323</v>
      </c>
      <c r="M26" s="22">
        <f t="shared" si="7"/>
        <v>2577.4244897600806</v>
      </c>
      <c r="N26" s="23">
        <f t="shared" si="0"/>
        <v>2577.4244897600806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125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4478</v>
      </c>
      <c r="F32" s="26">
        <v>22</v>
      </c>
      <c r="G32" s="3">
        <f>+F32/E32</f>
        <v>4.9129075480125054E-3</v>
      </c>
      <c r="H32" s="1">
        <v>0.1</v>
      </c>
      <c r="I32" s="3">
        <f>+(D32*G32)/(1+D32*(1-H32)*G32)</f>
        <v>4.8912801814220289E-3</v>
      </c>
      <c r="J32" s="4">
        <f>1-I32</f>
        <v>0.99510871981857796</v>
      </c>
      <c r="K32" s="5">
        <v>100000</v>
      </c>
      <c r="L32" s="6">
        <f>+K32-K33</f>
        <v>489.12801814220438</v>
      </c>
      <c r="M32" s="5">
        <f>0.1*D32*L32+(K33*D32)</f>
        <v>99559.784783672018</v>
      </c>
      <c r="N32" s="6">
        <f t="shared" ref="N32:N53" si="8">+N33+M32</f>
        <v>7694380.6831863234</v>
      </c>
      <c r="O32" s="27">
        <f>+N32/K32</f>
        <v>76.943806831863228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19201</v>
      </c>
      <c r="F33" s="26">
        <v>16</v>
      </c>
      <c r="G33" s="3">
        <f t="shared" ref="G33:G53" si="9">+F33/E33</f>
        <v>8.3328993281599922E-4</v>
      </c>
      <c r="H33" s="1">
        <v>0.4</v>
      </c>
      <c r="I33" s="3">
        <f t="shared" ref="I33:I53" si="10">+(D33*G33)/(1+D33*(1-H33)*G33)</f>
        <v>3.3265070636298434E-3</v>
      </c>
      <c r="J33" s="4">
        <f t="shared" ref="J33:J53" si="11">1-I33</f>
        <v>0.9966734929363702</v>
      </c>
      <c r="K33" s="5">
        <f>+K32-(K32*I32)</f>
        <v>99510.871981857796</v>
      </c>
      <c r="L33" s="6">
        <f t="shared" ref="L33:L53" si="12">+K33-K34</f>
        <v>331.02361855561321</v>
      </c>
      <c r="M33" s="5">
        <f>0.4*D33*L33+(K34*D33)</f>
        <v>397249.03124289773</v>
      </c>
      <c r="N33" s="6">
        <f t="shared" si="8"/>
        <v>7594820.8984026518</v>
      </c>
      <c r="O33" s="27">
        <f t="shared" ref="O33:O53" si="13">+N33/K33</f>
        <v>76.32151891692088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23545</v>
      </c>
      <c r="F34" s="26">
        <v>13</v>
      </c>
      <c r="G34" s="3">
        <f t="shared" si="9"/>
        <v>5.5213421108515611E-4</v>
      </c>
      <c r="H34" s="1">
        <v>0.5</v>
      </c>
      <c r="I34" s="3">
        <f t="shared" si="10"/>
        <v>2.7568656558159261E-3</v>
      </c>
      <c r="J34" s="4">
        <f t="shared" si="11"/>
        <v>0.9972431343441841</v>
      </c>
      <c r="K34" s="5">
        <f t="shared" ref="K34:K53" si="14">+K33-(K33*I33)</f>
        <v>99179.848363302182</v>
      </c>
      <c r="L34" s="6">
        <f t="shared" si="12"/>
        <v>273.42551770182035</v>
      </c>
      <c r="M34" s="5">
        <f>0.5*D34*(K34+K35)</f>
        <v>495215.67802225635</v>
      </c>
      <c r="N34" s="6">
        <f t="shared" si="8"/>
        <v>7197571.867159754</v>
      </c>
      <c r="O34" s="27">
        <f t="shared" si="13"/>
        <v>72.570910179198748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26780</v>
      </c>
      <c r="F35" s="26">
        <v>5</v>
      </c>
      <c r="G35" s="3">
        <f t="shared" si="9"/>
        <v>1.8670649738610905E-4</v>
      </c>
      <c r="H35" s="1">
        <v>0.5</v>
      </c>
      <c r="I35" s="3">
        <f t="shared" si="10"/>
        <v>9.3309694877297773E-4</v>
      </c>
      <c r="J35" s="4">
        <f t="shared" si="11"/>
        <v>0.99906690305122703</v>
      </c>
      <c r="K35" s="5">
        <f t="shared" si="14"/>
        <v>98906.422845600362</v>
      </c>
      <c r="L35" s="6">
        <f t="shared" si="12"/>
        <v>92.289281371282414</v>
      </c>
      <c r="M35" s="5">
        <f t="shared" ref="M35:M53" si="15">0.5*D35*(K35+K36)</f>
        <v>494301.39102457359</v>
      </c>
      <c r="N35" s="6">
        <f t="shared" si="8"/>
        <v>6702356.1891374979</v>
      </c>
      <c r="O35" s="27">
        <f t="shared" si="13"/>
        <v>67.764620297716462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28777</v>
      </c>
      <c r="F36" s="26">
        <v>24</v>
      </c>
      <c r="G36" s="3">
        <f t="shared" si="9"/>
        <v>8.3399937450046914E-4</v>
      </c>
      <c r="H36" s="1">
        <v>0.5</v>
      </c>
      <c r="I36" s="3">
        <f t="shared" si="10"/>
        <v>4.1613205257134932E-3</v>
      </c>
      <c r="J36" s="4">
        <f t="shared" si="11"/>
        <v>0.9958386794742865</v>
      </c>
      <c r="K36" s="5">
        <f t="shared" si="14"/>
        <v>98814.13356422908</v>
      </c>
      <c r="L36" s="6">
        <f t="shared" si="12"/>
        <v>411.19728223142738</v>
      </c>
      <c r="M36" s="5">
        <f t="shared" si="15"/>
        <v>493042.67461556679</v>
      </c>
      <c r="N36" s="6">
        <f t="shared" si="8"/>
        <v>6208054.7981129242</v>
      </c>
      <c r="O36" s="27">
        <f t="shared" si="13"/>
        <v>62.825575392792324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29254</v>
      </c>
      <c r="F37" s="26">
        <v>25</v>
      </c>
      <c r="G37" s="3">
        <f t="shared" si="9"/>
        <v>8.5458398851439123E-4</v>
      </c>
      <c r="H37" s="1">
        <v>0.5</v>
      </c>
      <c r="I37" s="3">
        <f t="shared" si="10"/>
        <v>4.2638104821516891E-3</v>
      </c>
      <c r="J37" s="4">
        <f t="shared" si="11"/>
        <v>0.99573618951784826</v>
      </c>
      <c r="K37" s="5">
        <f t="shared" si="14"/>
        <v>98402.936281997652</v>
      </c>
      <c r="L37" s="6">
        <f t="shared" si="12"/>
        <v>419.57147119368892</v>
      </c>
      <c r="M37" s="5">
        <f t="shared" si="15"/>
        <v>490965.75273200404</v>
      </c>
      <c r="N37" s="6">
        <f t="shared" si="8"/>
        <v>5715012.1234973576</v>
      </c>
      <c r="O37" s="27">
        <f t="shared" si="13"/>
        <v>58.077658446284509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32704</v>
      </c>
      <c r="F38" s="26">
        <v>35</v>
      </c>
      <c r="G38" s="3">
        <f t="shared" si="9"/>
        <v>1.0702054794520547E-3</v>
      </c>
      <c r="H38" s="1">
        <v>0.5</v>
      </c>
      <c r="I38" s="3">
        <f t="shared" si="10"/>
        <v>5.3367488525989971E-3</v>
      </c>
      <c r="J38" s="4">
        <f t="shared" si="11"/>
        <v>0.99466325114740095</v>
      </c>
      <c r="K38" s="5">
        <f t="shared" si="14"/>
        <v>97983.364810803963</v>
      </c>
      <c r="L38" s="6">
        <f t="shared" si="12"/>
        <v>522.91260972784949</v>
      </c>
      <c r="M38" s="5">
        <f t="shared" si="15"/>
        <v>488609.54252970021</v>
      </c>
      <c r="N38" s="6">
        <f t="shared" si="8"/>
        <v>5224046.3707653536</v>
      </c>
      <c r="O38" s="27">
        <f t="shared" si="13"/>
        <v>53.315645781837176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33789</v>
      </c>
      <c r="F39" s="26">
        <v>47</v>
      </c>
      <c r="G39" s="3">
        <f t="shared" si="9"/>
        <v>1.3909852318801977E-3</v>
      </c>
      <c r="H39" s="1">
        <v>0.5</v>
      </c>
      <c r="I39" s="3">
        <f t="shared" si="10"/>
        <v>6.9308244731836081E-3</v>
      </c>
      <c r="J39" s="4">
        <f t="shared" si="11"/>
        <v>0.99306917552681639</v>
      </c>
      <c r="K39" s="5">
        <f t="shared" si="14"/>
        <v>97460.452201076114</v>
      </c>
      <c r="L39" s="6">
        <f t="shared" si="12"/>
        <v>675.4812872827606</v>
      </c>
      <c r="M39" s="5">
        <f t="shared" si="15"/>
        <v>485613.55778717366</v>
      </c>
      <c r="N39" s="6">
        <f t="shared" si="8"/>
        <v>4735436.8282356532</v>
      </c>
      <c r="O39" s="27">
        <f t="shared" si="13"/>
        <v>48.58829116107227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32947</v>
      </c>
      <c r="F40" s="26">
        <v>68</v>
      </c>
      <c r="G40" s="3">
        <f t="shared" si="9"/>
        <v>2.0639208425653321E-3</v>
      </c>
      <c r="H40" s="1">
        <v>0.5</v>
      </c>
      <c r="I40" s="3">
        <f t="shared" si="10"/>
        <v>1.0266630431500437E-2</v>
      </c>
      <c r="J40" s="4">
        <f t="shared" si="11"/>
        <v>0.98973336956849955</v>
      </c>
      <c r="K40" s="5">
        <f t="shared" si="14"/>
        <v>96784.970913793353</v>
      </c>
      <c r="L40" s="6">
        <f t="shared" si="12"/>
        <v>993.65552769543137</v>
      </c>
      <c r="M40" s="5">
        <f t="shared" si="15"/>
        <v>481440.7157497282</v>
      </c>
      <c r="N40" s="6">
        <f t="shared" si="8"/>
        <v>4249823.2704484798</v>
      </c>
      <c r="O40" s="27">
        <f t="shared" si="13"/>
        <v>43.909950380971949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34900</v>
      </c>
      <c r="F41" s="26">
        <v>86</v>
      </c>
      <c r="G41" s="3">
        <f t="shared" si="9"/>
        <v>2.4641833810888254E-3</v>
      </c>
      <c r="H41" s="1">
        <v>0.5</v>
      </c>
      <c r="I41" s="3">
        <f t="shared" si="10"/>
        <v>1.2245479139968674E-2</v>
      </c>
      <c r="J41" s="4">
        <f t="shared" si="11"/>
        <v>0.98775452086003135</v>
      </c>
      <c r="K41" s="5">
        <f t="shared" si="14"/>
        <v>95791.315386097922</v>
      </c>
      <c r="L41" s="6">
        <f t="shared" si="12"/>
        <v>1173.0105543506215</v>
      </c>
      <c r="M41" s="5">
        <f t="shared" si="15"/>
        <v>476024.05054461304</v>
      </c>
      <c r="N41" s="6">
        <f t="shared" si="8"/>
        <v>3768382.5546987518</v>
      </c>
      <c r="O41" s="27">
        <f t="shared" si="13"/>
        <v>39.339501075957166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36815</v>
      </c>
      <c r="F42" s="26">
        <v>117</v>
      </c>
      <c r="G42" s="3">
        <f t="shared" si="9"/>
        <v>3.1780524242835803E-3</v>
      </c>
      <c r="H42" s="1">
        <v>0.5</v>
      </c>
      <c r="I42" s="3">
        <f t="shared" si="10"/>
        <v>1.5765007074041635E-2</v>
      </c>
      <c r="J42" s="4">
        <f t="shared" si="11"/>
        <v>0.9842349929259584</v>
      </c>
      <c r="K42" s="5">
        <f t="shared" si="14"/>
        <v>94618.3048317473</v>
      </c>
      <c r="L42" s="6">
        <f t="shared" si="12"/>
        <v>1491.6582450063288</v>
      </c>
      <c r="M42" s="5">
        <f t="shared" si="15"/>
        <v>469362.37854622072</v>
      </c>
      <c r="N42" s="6">
        <f t="shared" si="8"/>
        <v>3292358.5041541387</v>
      </c>
      <c r="O42" s="27">
        <f t="shared" si="13"/>
        <v>34.796211050374396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31915</v>
      </c>
      <c r="F43" s="26">
        <v>140</v>
      </c>
      <c r="G43" s="3">
        <f t="shared" si="9"/>
        <v>4.3866520444931847E-3</v>
      </c>
      <c r="H43" s="1">
        <v>0.5</v>
      </c>
      <c r="I43" s="3">
        <f t="shared" si="10"/>
        <v>2.169533550286688E-2</v>
      </c>
      <c r="J43" s="4">
        <f t="shared" si="11"/>
        <v>0.97830466449713316</v>
      </c>
      <c r="K43" s="5">
        <f t="shared" si="14"/>
        <v>93126.646586740972</v>
      </c>
      <c r="L43" s="6">
        <f t="shared" si="12"/>
        <v>2020.4138419562514</v>
      </c>
      <c r="M43" s="5">
        <f t="shared" si="15"/>
        <v>460582.19832881424</v>
      </c>
      <c r="N43" s="6">
        <f t="shared" si="8"/>
        <v>2822996.125607918</v>
      </c>
      <c r="O43" s="27">
        <f t="shared" si="13"/>
        <v>30.313516368040744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26198</v>
      </c>
      <c r="F44" s="26">
        <v>166</v>
      </c>
      <c r="G44" s="3">
        <f t="shared" si="9"/>
        <v>6.3363615543171239E-3</v>
      </c>
      <c r="H44" s="1">
        <v>0.5</v>
      </c>
      <c r="I44" s="3">
        <f t="shared" si="10"/>
        <v>3.1187765377822873E-2</v>
      </c>
      <c r="J44" s="4">
        <f t="shared" si="11"/>
        <v>0.96881223462217714</v>
      </c>
      <c r="K44" s="5">
        <f t="shared" si="14"/>
        <v>91106.23274478472</v>
      </c>
      <c r="L44" s="6">
        <f t="shared" si="12"/>
        <v>2841.3998113016714</v>
      </c>
      <c r="M44" s="5">
        <f t="shared" si="15"/>
        <v>448427.66419566941</v>
      </c>
      <c r="N44" s="6">
        <f t="shared" si="8"/>
        <v>2362413.927279104</v>
      </c>
      <c r="O44" s="27">
        <f t="shared" si="13"/>
        <v>25.930321736570079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20024</v>
      </c>
      <c r="F45" s="26">
        <v>226</v>
      </c>
      <c r="G45" s="3">
        <f t="shared" si="9"/>
        <v>1.1286456252497003E-2</v>
      </c>
      <c r="H45" s="1">
        <v>0.5</v>
      </c>
      <c r="I45" s="3">
        <f t="shared" si="10"/>
        <v>5.4883675749186456E-2</v>
      </c>
      <c r="J45" s="4">
        <f t="shared" si="11"/>
        <v>0.9451163242508136</v>
      </c>
      <c r="K45" s="5">
        <f t="shared" si="14"/>
        <v>88264.832933483049</v>
      </c>
      <c r="L45" s="6">
        <f t="shared" si="12"/>
        <v>4844.2984707774012</v>
      </c>
      <c r="M45" s="5">
        <f t="shared" si="15"/>
        <v>429213.41849047173</v>
      </c>
      <c r="N45" s="6">
        <f t="shared" si="8"/>
        <v>1913986.2630834347</v>
      </c>
      <c r="O45" s="27">
        <f t="shared" si="13"/>
        <v>21.68458489606871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14964</v>
      </c>
      <c r="F46" s="26">
        <v>243</v>
      </c>
      <c r="G46" s="3">
        <f t="shared" si="9"/>
        <v>1.623897353648757E-2</v>
      </c>
      <c r="H46" s="1">
        <v>0.5</v>
      </c>
      <c r="I46" s="3">
        <f t="shared" si="10"/>
        <v>7.8027165013004524E-2</v>
      </c>
      <c r="J46" s="4">
        <f t="shared" si="11"/>
        <v>0.92197283498699545</v>
      </c>
      <c r="K46" s="5">
        <f t="shared" si="14"/>
        <v>83420.534462705647</v>
      </c>
      <c r="L46" s="6">
        <f t="shared" si="12"/>
        <v>6509.0678079945646</v>
      </c>
      <c r="M46" s="5">
        <f t="shared" si="15"/>
        <v>400830.00279354176</v>
      </c>
      <c r="N46" s="6">
        <f t="shared" si="8"/>
        <v>1484772.8445929629</v>
      </c>
      <c r="O46" s="27">
        <f t="shared" si="13"/>
        <v>17.798649387181186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14420</v>
      </c>
      <c r="F47" s="26">
        <v>381</v>
      </c>
      <c r="G47" s="3">
        <f t="shared" si="9"/>
        <v>2.6421636615811372E-2</v>
      </c>
      <c r="H47" s="1">
        <v>0.5</v>
      </c>
      <c r="I47" s="3">
        <f t="shared" si="10"/>
        <v>0.1239225890388681</v>
      </c>
      <c r="J47" s="4">
        <f t="shared" si="11"/>
        <v>0.8760774109611319</v>
      </c>
      <c r="K47" s="5">
        <f t="shared" si="14"/>
        <v>76911.466654711083</v>
      </c>
      <c r="L47" s="6">
        <f t="shared" si="12"/>
        <v>9531.0680746283615</v>
      </c>
      <c r="M47" s="5">
        <f t="shared" si="15"/>
        <v>360729.66308698454</v>
      </c>
      <c r="N47" s="6">
        <f t="shared" si="8"/>
        <v>1083942.8417994212</v>
      </c>
      <c r="O47" s="27">
        <f t="shared" si="13"/>
        <v>14.093384107024127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9734</v>
      </c>
      <c r="F48" s="26">
        <v>473</v>
      </c>
      <c r="G48" s="3">
        <f t="shared" si="9"/>
        <v>4.8592562153277175E-2</v>
      </c>
      <c r="H48" s="1">
        <v>0.5</v>
      </c>
      <c r="I48" s="3">
        <f t="shared" si="10"/>
        <v>0.21664452892410571</v>
      </c>
      <c r="J48" s="4">
        <f t="shared" si="11"/>
        <v>0.78335547107589432</v>
      </c>
      <c r="K48" s="5">
        <f t="shared" si="14"/>
        <v>67380.398580082721</v>
      </c>
      <c r="L48" s="6">
        <f t="shared" si="12"/>
        <v>14597.5947091005</v>
      </c>
      <c r="M48" s="5">
        <f t="shared" si="15"/>
        <v>300408.00612766237</v>
      </c>
      <c r="N48" s="6">
        <f t="shared" si="8"/>
        <v>723213.1787124367</v>
      </c>
      <c r="O48" s="27">
        <f t="shared" si="13"/>
        <v>10.733287335082856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6266</v>
      </c>
      <c r="F49" s="26">
        <v>489</v>
      </c>
      <c r="G49" s="3">
        <f t="shared" si="9"/>
        <v>7.8040217044366422E-2</v>
      </c>
      <c r="H49" s="1">
        <v>0.5</v>
      </c>
      <c r="I49" s="3">
        <f t="shared" si="10"/>
        <v>0.32650063430593579</v>
      </c>
      <c r="J49" s="4">
        <f t="shared" si="11"/>
        <v>0.67349936569406421</v>
      </c>
      <c r="K49" s="5">
        <f t="shared" si="14"/>
        <v>52782.803870982221</v>
      </c>
      <c r="L49" s="6">
        <f t="shared" si="12"/>
        <v>17233.618944321497</v>
      </c>
      <c r="M49" s="5">
        <f t="shared" si="15"/>
        <v>220829.97199410736</v>
      </c>
      <c r="N49" s="6">
        <f t="shared" si="8"/>
        <v>422805.17258477432</v>
      </c>
      <c r="O49" s="27">
        <f t="shared" si="13"/>
        <v>8.0102825461535385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2748</v>
      </c>
      <c r="F50" s="26">
        <v>406</v>
      </c>
      <c r="G50" s="3">
        <f t="shared" si="9"/>
        <v>0.1477438136826783</v>
      </c>
      <c r="H50" s="1">
        <v>0.5</v>
      </c>
      <c r="I50" s="3">
        <f t="shared" si="10"/>
        <v>0.53946319425989897</v>
      </c>
      <c r="J50" s="4">
        <f t="shared" si="11"/>
        <v>0.46053680574010103</v>
      </c>
      <c r="K50" s="5">
        <f t="shared" si="14"/>
        <v>35549.184926660724</v>
      </c>
      <c r="L50" s="6">
        <f t="shared" si="12"/>
        <v>19177.476853872246</v>
      </c>
      <c r="M50" s="5">
        <f t="shared" si="15"/>
        <v>129802.23249862302</v>
      </c>
      <c r="N50" s="6">
        <f t="shared" si="8"/>
        <v>201975.20059066694</v>
      </c>
      <c r="O50" s="27">
        <f t="shared" si="13"/>
        <v>5.6815705059721964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1007</v>
      </c>
      <c r="F51" s="26">
        <v>206</v>
      </c>
      <c r="G51" s="3">
        <f t="shared" si="9"/>
        <v>0.20456802383316783</v>
      </c>
      <c r="H51" s="1">
        <v>0.5</v>
      </c>
      <c r="I51" s="3">
        <f t="shared" si="10"/>
        <v>0.67674113009198422</v>
      </c>
      <c r="J51" s="4">
        <f t="shared" si="11"/>
        <v>0.32325886990801578</v>
      </c>
      <c r="K51" s="5">
        <f t="shared" si="14"/>
        <v>16371.708072788479</v>
      </c>
      <c r="L51" s="6">
        <f t="shared" si="12"/>
        <v>11079.408222714936</v>
      </c>
      <c r="M51" s="5">
        <f t="shared" si="15"/>
        <v>54160.019807155055</v>
      </c>
      <c r="N51" s="6">
        <f t="shared" si="8"/>
        <v>72172.968092043913</v>
      </c>
      <c r="O51" s="27">
        <f t="shared" si="13"/>
        <v>4.4083957380111771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245</v>
      </c>
      <c r="F52" s="26">
        <v>68</v>
      </c>
      <c r="G52" s="3">
        <f t="shared" si="9"/>
        <v>0.27755102040816326</v>
      </c>
      <c r="H52" s="1">
        <v>0.5</v>
      </c>
      <c r="I52" s="3">
        <f t="shared" si="10"/>
        <v>0.81927710843373502</v>
      </c>
      <c r="J52" s="4">
        <f t="shared" si="11"/>
        <v>0.18072289156626498</v>
      </c>
      <c r="K52" s="5">
        <f t="shared" si="14"/>
        <v>5292.299850073543</v>
      </c>
      <c r="L52" s="6">
        <f t="shared" si="12"/>
        <v>4335.8601181325421</v>
      </c>
      <c r="M52" s="5">
        <f t="shared" si="15"/>
        <v>15621.848955036359</v>
      </c>
      <c r="N52" s="6">
        <f t="shared" si="8"/>
        <v>18012.948284888862</v>
      </c>
      <c r="O52" s="27">
        <f t="shared" si="13"/>
        <v>3.4036144578313245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126</v>
      </c>
      <c r="F53" s="31">
        <v>18</v>
      </c>
      <c r="G53" s="32">
        <f t="shared" si="9"/>
        <v>0.14285714285714285</v>
      </c>
      <c r="H53" s="29">
        <v>0.5</v>
      </c>
      <c r="I53" s="32">
        <f t="shared" si="10"/>
        <v>0.52631578947368407</v>
      </c>
      <c r="J53" s="33">
        <f t="shared" si="11"/>
        <v>0.47368421052631593</v>
      </c>
      <c r="K53" s="34">
        <f t="shared" si="14"/>
        <v>956.4397319410009</v>
      </c>
      <c r="L53" s="35">
        <f t="shared" si="12"/>
        <v>956.4397319410009</v>
      </c>
      <c r="M53" s="34">
        <f t="shared" si="15"/>
        <v>2391.0993298525023</v>
      </c>
      <c r="N53" s="35">
        <f t="shared" si="8"/>
        <v>2391.0993298525023</v>
      </c>
      <c r="O53" s="36">
        <f t="shared" si="13"/>
        <v>2.5</v>
      </c>
    </row>
    <row r="56" spans="2:15" ht="15.6" x14ac:dyDescent="0.3">
      <c r="B56" s="46" t="s">
        <v>126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9156</v>
      </c>
      <c r="F59" s="48">
        <v>45</v>
      </c>
      <c r="G59" s="3">
        <f>+F59/E59</f>
        <v>4.9148099606815205E-3</v>
      </c>
      <c r="H59" s="1">
        <v>0.1</v>
      </c>
      <c r="I59" s="3">
        <f>+(D59*G59)/(1+D59*(1-H59)*G59)</f>
        <v>4.8931658783232749E-3</v>
      </c>
      <c r="J59" s="4">
        <f>1-I59</f>
        <v>0.99510683412167678</v>
      </c>
      <c r="K59" s="5">
        <v>100000</v>
      </c>
      <c r="L59" s="6">
        <f>+K59-K60</f>
        <v>489.31658783233433</v>
      </c>
      <c r="M59" s="5">
        <f>0.1*D59*L59+(K60*D59)</f>
        <v>99559.615070950895</v>
      </c>
      <c r="N59" s="6">
        <f t="shared" ref="N59:N80" si="16">+N60+M59</f>
        <v>7375388.7522640051</v>
      </c>
      <c r="O59" s="49">
        <f>+N59/K59</f>
        <v>73.753887522640056</v>
      </c>
    </row>
    <row r="60" spans="2:15" x14ac:dyDescent="0.25">
      <c r="B60" s="8" t="s">
        <v>15</v>
      </c>
      <c r="C60" s="1">
        <v>1</v>
      </c>
      <c r="D60" s="1">
        <v>4</v>
      </c>
      <c r="E60" s="47">
        <v>39472</v>
      </c>
      <c r="F60" s="48">
        <v>32</v>
      </c>
      <c r="G60" s="3">
        <f t="shared" ref="G60:G80" si="17">+F60/E60</f>
        <v>8.107012565869477E-4</v>
      </c>
      <c r="H60" s="1">
        <v>0.4</v>
      </c>
      <c r="I60" s="3">
        <f t="shared" ref="I60:I80" si="18">+(D60*G60)/(1+D60*(1-H60)*G60)</f>
        <v>3.2365078080750869E-3</v>
      </c>
      <c r="J60" s="4">
        <f t="shared" ref="J60:J80" si="19">1-I60</f>
        <v>0.99676349219192495</v>
      </c>
      <c r="K60" s="5">
        <f>+K59-(K59*I59)</f>
        <v>99510.683412167666</v>
      </c>
      <c r="L60" s="6">
        <f t="shared" ref="L60:L80" si="20">+K60-K61</f>
        <v>322.06710385036422</v>
      </c>
      <c r="M60" s="5">
        <f>0.4*D60*L60+(K61*D60)</f>
        <v>397269.77259942977</v>
      </c>
      <c r="N60" s="6">
        <f t="shared" si="16"/>
        <v>7275829.137193054</v>
      </c>
      <c r="O60" s="49">
        <f t="shared" ref="O60:O80" si="21">+N60/K60</f>
        <v>73.11606038375777</v>
      </c>
    </row>
    <row r="61" spans="2:15" x14ac:dyDescent="0.25">
      <c r="B61" s="9" t="s">
        <v>16</v>
      </c>
      <c r="C61" s="1">
        <v>5</v>
      </c>
      <c r="D61" s="1">
        <v>5</v>
      </c>
      <c r="E61" s="47">
        <v>48571</v>
      </c>
      <c r="F61" s="48">
        <v>23</v>
      </c>
      <c r="G61" s="3">
        <f t="shared" si="17"/>
        <v>4.735335900022647E-4</v>
      </c>
      <c r="H61" s="1">
        <v>0.5</v>
      </c>
      <c r="I61" s="3">
        <f t="shared" si="18"/>
        <v>2.3648683385257617E-3</v>
      </c>
      <c r="J61" s="4">
        <f t="shared" si="19"/>
        <v>0.99763513166147422</v>
      </c>
      <c r="K61" s="5">
        <f t="shared" ref="K61:K80" si="22">+K60-(K60*I60)</f>
        <v>99188.616308317301</v>
      </c>
      <c r="L61" s="6">
        <f t="shared" si="20"/>
        <v>234.56801824971626</v>
      </c>
      <c r="M61" s="5">
        <f>0.5*D61*(K61+K62)</f>
        <v>495356.66149596218</v>
      </c>
      <c r="N61" s="6">
        <f t="shared" si="16"/>
        <v>6878559.3645936241</v>
      </c>
      <c r="O61" s="49">
        <f t="shared" si="21"/>
        <v>69.348274233530503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54953</v>
      </c>
      <c r="F62" s="48">
        <v>23</v>
      </c>
      <c r="G62" s="3">
        <f t="shared" si="17"/>
        <v>4.1853947919130892E-4</v>
      </c>
      <c r="H62" s="1">
        <v>0.5</v>
      </c>
      <c r="I62" s="3">
        <f t="shared" si="18"/>
        <v>2.0905099935466863E-3</v>
      </c>
      <c r="J62" s="4">
        <f t="shared" si="19"/>
        <v>0.99790949000645335</v>
      </c>
      <c r="K62" s="5">
        <f t="shared" si="22"/>
        <v>98954.048290067585</v>
      </c>
      <c r="L62" s="6">
        <f t="shared" si="20"/>
        <v>206.86442685229122</v>
      </c>
      <c r="M62" s="5">
        <f t="shared" ref="M62:M80" si="23">0.5*D62*(K62+K63)</f>
        <v>494253.08038320718</v>
      </c>
      <c r="N62" s="6">
        <f t="shared" si="16"/>
        <v>6383202.703097662</v>
      </c>
      <c r="O62" s="49">
        <f t="shared" si="21"/>
        <v>64.506736342775469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59590</v>
      </c>
      <c r="F63" s="48">
        <v>81</v>
      </c>
      <c r="G63" s="3">
        <f t="shared" si="17"/>
        <v>1.3592884712200033E-3</v>
      </c>
      <c r="H63" s="1">
        <v>0.5</v>
      </c>
      <c r="I63" s="3">
        <f t="shared" si="18"/>
        <v>6.7734247606305127E-3</v>
      </c>
      <c r="J63" s="4">
        <f t="shared" si="19"/>
        <v>0.99322657523936952</v>
      </c>
      <c r="K63" s="5">
        <f t="shared" si="22"/>
        <v>98747.183863215294</v>
      </c>
      <c r="L63" s="6">
        <f t="shared" si="20"/>
        <v>668.8566202216316</v>
      </c>
      <c r="M63" s="5">
        <f t="shared" si="23"/>
        <v>492063.77776552236</v>
      </c>
      <c r="N63" s="6">
        <f t="shared" si="16"/>
        <v>5888949.6227144543</v>
      </c>
      <c r="O63" s="49">
        <f t="shared" si="21"/>
        <v>59.636633596273832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58922</v>
      </c>
      <c r="F64" s="48">
        <v>99</v>
      </c>
      <c r="G64" s="3">
        <f t="shared" si="17"/>
        <v>1.6801873663487323E-3</v>
      </c>
      <c r="H64" s="1">
        <v>0.5</v>
      </c>
      <c r="I64" s="3">
        <f t="shared" si="18"/>
        <v>8.3657965674883168E-3</v>
      </c>
      <c r="J64" s="4">
        <f t="shared" si="19"/>
        <v>0.99163420343251163</v>
      </c>
      <c r="K64" s="5">
        <f t="shared" si="22"/>
        <v>98078.327242993662</v>
      </c>
      <c r="L64" s="6">
        <f t="shared" si="20"/>
        <v>820.50333339443023</v>
      </c>
      <c r="M64" s="5">
        <f t="shared" si="23"/>
        <v>488340.37788148224</v>
      </c>
      <c r="N64" s="6">
        <f t="shared" si="16"/>
        <v>5396885.8449489316</v>
      </c>
      <c r="O64" s="49">
        <f t="shared" si="21"/>
        <v>55.026283549656121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65773</v>
      </c>
      <c r="F65" s="48">
        <v>118</v>
      </c>
      <c r="G65" s="3">
        <f t="shared" si="17"/>
        <v>1.7940492299271737E-3</v>
      </c>
      <c r="H65" s="1">
        <v>0.5</v>
      </c>
      <c r="I65" s="3">
        <f t="shared" si="18"/>
        <v>8.930193134346431E-3</v>
      </c>
      <c r="J65" s="4">
        <f t="shared" si="19"/>
        <v>0.9910698068656536</v>
      </c>
      <c r="K65" s="5">
        <f t="shared" si="22"/>
        <v>97257.823909599232</v>
      </c>
      <c r="L65" s="6">
        <f t="shared" si="20"/>
        <v>868.53115133897518</v>
      </c>
      <c r="M65" s="5">
        <f t="shared" si="23"/>
        <v>484117.79166964872</v>
      </c>
      <c r="N65" s="6">
        <f t="shared" si="16"/>
        <v>4908545.4670674494</v>
      </c>
      <c r="O65" s="49">
        <f t="shared" si="21"/>
        <v>50.469414899000036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67832</v>
      </c>
      <c r="F66" s="48">
        <v>179</v>
      </c>
      <c r="G66" s="3">
        <f t="shared" si="17"/>
        <v>2.6388725085505368E-3</v>
      </c>
      <c r="H66" s="1">
        <v>0.5</v>
      </c>
      <c r="I66" s="3">
        <f t="shared" si="18"/>
        <v>1.3107887433270602E-2</v>
      </c>
      <c r="J66" s="4">
        <f t="shared" si="19"/>
        <v>0.98689211256672937</v>
      </c>
      <c r="K66" s="5">
        <f t="shared" si="22"/>
        <v>96389.292758260257</v>
      </c>
      <c r="L66" s="6">
        <f t="shared" si="20"/>
        <v>1263.459999247847</v>
      </c>
      <c r="M66" s="5">
        <f t="shared" si="23"/>
        <v>478787.81379318167</v>
      </c>
      <c r="N66" s="6">
        <f t="shared" si="16"/>
        <v>4424427.6753978003</v>
      </c>
      <c r="O66" s="49">
        <f t="shared" si="21"/>
        <v>45.901650990365219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65224</v>
      </c>
      <c r="F67" s="48">
        <v>187</v>
      </c>
      <c r="G67" s="3">
        <f t="shared" si="17"/>
        <v>2.8670428063289587E-3</v>
      </c>
      <c r="H67" s="1">
        <v>0.5</v>
      </c>
      <c r="I67" s="3">
        <f t="shared" si="18"/>
        <v>1.4233196075595776E-2</v>
      </c>
      <c r="J67" s="4">
        <f t="shared" si="19"/>
        <v>0.98576680392440419</v>
      </c>
      <c r="K67" s="5">
        <f t="shared" si="22"/>
        <v>95125.83275901241</v>
      </c>
      <c r="L67" s="6">
        <f t="shared" si="20"/>
        <v>1353.944629513353</v>
      </c>
      <c r="M67" s="5">
        <f t="shared" si="23"/>
        <v>472244.30222127866</v>
      </c>
      <c r="N67" s="6">
        <f t="shared" si="16"/>
        <v>3945639.8616046184</v>
      </c>
      <c r="O67" s="49">
        <f t="shared" si="21"/>
        <v>41.478111120460078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67201</v>
      </c>
      <c r="F68" s="48">
        <v>267</v>
      </c>
      <c r="G68" s="3">
        <f t="shared" si="17"/>
        <v>3.973155161381527E-3</v>
      </c>
      <c r="H68" s="1">
        <v>0.5</v>
      </c>
      <c r="I68" s="3">
        <f t="shared" si="18"/>
        <v>1.9670392008074435E-2</v>
      </c>
      <c r="J68" s="4">
        <f t="shared" si="19"/>
        <v>0.98032960799192559</v>
      </c>
      <c r="K68" s="5">
        <f t="shared" si="22"/>
        <v>93771.888129499057</v>
      </c>
      <c r="L68" s="6">
        <f t="shared" si="20"/>
        <v>1844.5297988445527</v>
      </c>
      <c r="M68" s="5">
        <f t="shared" si="23"/>
        <v>464248.11615038384</v>
      </c>
      <c r="N68" s="6">
        <f t="shared" si="16"/>
        <v>3473395.5593833397</v>
      </c>
      <c r="O68" s="49">
        <f t="shared" si="21"/>
        <v>37.040904568185482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69584</v>
      </c>
      <c r="F69" s="48">
        <v>378</v>
      </c>
      <c r="G69" s="3">
        <f t="shared" si="17"/>
        <v>5.432283283513451E-3</v>
      </c>
      <c r="H69" s="1">
        <v>0.5</v>
      </c>
      <c r="I69" s="3">
        <f t="shared" si="18"/>
        <v>2.6797487558309348E-2</v>
      </c>
      <c r="J69" s="4">
        <f t="shared" si="19"/>
        <v>0.97320251244169065</v>
      </c>
      <c r="K69" s="5">
        <f t="shared" si="22"/>
        <v>91927.358330654504</v>
      </c>
      <c r="L69" s="6">
        <f t="shared" si="20"/>
        <v>2463.4222411339579</v>
      </c>
      <c r="M69" s="5">
        <f t="shared" si="23"/>
        <v>453478.23605043761</v>
      </c>
      <c r="N69" s="6">
        <f t="shared" si="16"/>
        <v>3009147.4432329559</v>
      </c>
      <c r="O69" s="49">
        <f t="shared" si="21"/>
        <v>32.733970581525043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59526</v>
      </c>
      <c r="F70" s="48">
        <v>382</v>
      </c>
      <c r="G70" s="3">
        <f t="shared" si="17"/>
        <v>6.4173638410106506E-3</v>
      </c>
      <c r="H70" s="1">
        <v>0.5</v>
      </c>
      <c r="I70" s="3">
        <f t="shared" si="18"/>
        <v>3.1580165671863891E-2</v>
      </c>
      <c r="J70" s="4">
        <f t="shared" si="19"/>
        <v>0.96841983432813605</v>
      </c>
      <c r="K70" s="5">
        <f t="shared" si="22"/>
        <v>89463.936089520546</v>
      </c>
      <c r="L70" s="6">
        <f t="shared" si="20"/>
        <v>2825.2859233641066</v>
      </c>
      <c r="M70" s="5">
        <f t="shared" si="23"/>
        <v>440256.46563919249</v>
      </c>
      <c r="N70" s="6">
        <f t="shared" si="16"/>
        <v>2555669.2071825182</v>
      </c>
      <c r="O70" s="49">
        <f t="shared" si="21"/>
        <v>28.566474032902285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48297</v>
      </c>
      <c r="F71" s="48">
        <v>440</v>
      </c>
      <c r="G71" s="3">
        <f t="shared" si="17"/>
        <v>9.110296705799532E-3</v>
      </c>
      <c r="H71" s="1">
        <v>0.5</v>
      </c>
      <c r="I71" s="3">
        <f t="shared" si="18"/>
        <v>4.4537117638722999E-2</v>
      </c>
      <c r="J71" s="4">
        <f t="shared" si="19"/>
        <v>0.95546288236127697</v>
      </c>
      <c r="K71" s="5">
        <f t="shared" si="22"/>
        <v>86638.65016615644</v>
      </c>
      <c r="L71" s="6">
        <f t="shared" si="20"/>
        <v>3858.6357545102801</v>
      </c>
      <c r="M71" s="5">
        <f t="shared" si="23"/>
        <v>423546.66144450649</v>
      </c>
      <c r="N71" s="6">
        <f t="shared" si="16"/>
        <v>2115412.7415433256</v>
      </c>
      <c r="O71" s="49">
        <f t="shared" si="21"/>
        <v>24.416501613152636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36394</v>
      </c>
      <c r="F72" s="48">
        <v>512</v>
      </c>
      <c r="G72" s="3">
        <f t="shared" si="17"/>
        <v>1.4068253008737704E-2</v>
      </c>
      <c r="H72" s="1">
        <v>0.5</v>
      </c>
      <c r="I72" s="3">
        <f t="shared" si="18"/>
        <v>6.7951372299198398E-2</v>
      </c>
      <c r="J72" s="4">
        <f t="shared" si="19"/>
        <v>0.93204862770080155</v>
      </c>
      <c r="K72" s="5">
        <f t="shared" si="22"/>
        <v>82780.01441164616</v>
      </c>
      <c r="L72" s="6">
        <f t="shared" si="20"/>
        <v>5625.0155782187794</v>
      </c>
      <c r="M72" s="5">
        <f t="shared" si="23"/>
        <v>399837.53311268392</v>
      </c>
      <c r="N72" s="6">
        <f t="shared" si="16"/>
        <v>1691866.080098819</v>
      </c>
      <c r="O72" s="49">
        <f t="shared" si="21"/>
        <v>20.438098400002133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27056</v>
      </c>
      <c r="F73" s="48">
        <v>587</v>
      </c>
      <c r="G73" s="3">
        <f t="shared" si="17"/>
        <v>2.1695742164399765E-2</v>
      </c>
      <c r="H73" s="1">
        <v>0.5</v>
      </c>
      <c r="I73" s="3">
        <f t="shared" si="18"/>
        <v>0.10289761074201974</v>
      </c>
      <c r="J73" s="4">
        <f t="shared" si="19"/>
        <v>0.89710238925798025</v>
      </c>
      <c r="K73" s="5">
        <f t="shared" si="22"/>
        <v>77154.99883342738</v>
      </c>
      <c r="L73" s="6">
        <f t="shared" si="20"/>
        <v>7939.0650367630005</v>
      </c>
      <c r="M73" s="5">
        <f t="shared" si="23"/>
        <v>365927.33157522941</v>
      </c>
      <c r="N73" s="6">
        <f t="shared" si="16"/>
        <v>1292028.5469861352</v>
      </c>
      <c r="O73" s="49">
        <f t="shared" si="21"/>
        <v>16.745882528953707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25338</v>
      </c>
      <c r="F74" s="48">
        <v>821</v>
      </c>
      <c r="G74" s="3">
        <f t="shared" si="17"/>
        <v>3.2401925961007182E-2</v>
      </c>
      <c r="H74" s="1">
        <v>0.5</v>
      </c>
      <c r="I74" s="3">
        <f t="shared" si="18"/>
        <v>0.14986948029426261</v>
      </c>
      <c r="J74" s="4">
        <f t="shared" si="19"/>
        <v>0.85013051970573739</v>
      </c>
      <c r="K74" s="5">
        <f t="shared" si="22"/>
        <v>69215.93379666438</v>
      </c>
      <c r="L74" s="6">
        <f t="shared" si="20"/>
        <v>10373.356026188179</v>
      </c>
      <c r="M74" s="5">
        <f t="shared" si="23"/>
        <v>320146.27891785145</v>
      </c>
      <c r="N74" s="6">
        <f t="shared" si="16"/>
        <v>926101.21541090589</v>
      </c>
      <c r="O74" s="49">
        <f t="shared" si="21"/>
        <v>13.379884726131314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16548</v>
      </c>
      <c r="F75" s="48">
        <v>894</v>
      </c>
      <c r="G75" s="3">
        <f t="shared" si="17"/>
        <v>5.402465554749819E-2</v>
      </c>
      <c r="H75" s="1">
        <v>0.5</v>
      </c>
      <c r="I75" s="3">
        <f t="shared" si="18"/>
        <v>0.23798115317042007</v>
      </c>
      <c r="J75" s="4">
        <f t="shared" si="19"/>
        <v>0.76201884682957988</v>
      </c>
      <c r="K75" s="5">
        <f t="shared" si="22"/>
        <v>58842.5777704762</v>
      </c>
      <c r="L75" s="6">
        <f t="shared" si="20"/>
        <v>14003.424513338054</v>
      </c>
      <c r="M75" s="5">
        <f t="shared" si="23"/>
        <v>259204.32756903587</v>
      </c>
      <c r="N75" s="6">
        <f t="shared" si="16"/>
        <v>605954.9364930545</v>
      </c>
      <c r="O75" s="49">
        <f t="shared" si="21"/>
        <v>10.297899233046307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10076</v>
      </c>
      <c r="F76" s="48">
        <v>877</v>
      </c>
      <c r="G76" s="3">
        <f t="shared" si="17"/>
        <v>8.7038507344184196E-2</v>
      </c>
      <c r="H76" s="1">
        <v>0.5</v>
      </c>
      <c r="I76" s="3">
        <f t="shared" si="18"/>
        <v>0.35741940742552064</v>
      </c>
      <c r="J76" s="4">
        <f t="shared" si="19"/>
        <v>0.64258059257447941</v>
      </c>
      <c r="K76" s="5">
        <f t="shared" si="22"/>
        <v>44839.153257138147</v>
      </c>
      <c r="L76" s="6">
        <f t="shared" si="20"/>
        <v>16026.383586628421</v>
      </c>
      <c r="M76" s="5">
        <f t="shared" si="23"/>
        <v>184129.80731911969</v>
      </c>
      <c r="N76" s="6">
        <f t="shared" si="16"/>
        <v>346750.60892401857</v>
      </c>
      <c r="O76" s="49">
        <f t="shared" si="21"/>
        <v>7.7332104586256385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4264</v>
      </c>
      <c r="F77" s="48">
        <v>650</v>
      </c>
      <c r="G77" s="3">
        <f t="shared" si="17"/>
        <v>0.1524390243902439</v>
      </c>
      <c r="H77" s="1">
        <v>0.5</v>
      </c>
      <c r="I77" s="3">
        <f t="shared" si="18"/>
        <v>0.55187637969094927</v>
      </c>
      <c r="J77" s="4">
        <f t="shared" si="19"/>
        <v>0.44812362030905073</v>
      </c>
      <c r="K77" s="5">
        <f t="shared" si="22"/>
        <v>28812.769670509726</v>
      </c>
      <c r="L77" s="6">
        <f t="shared" si="20"/>
        <v>15901.087014630093</v>
      </c>
      <c r="M77" s="5">
        <f t="shared" si="23"/>
        <v>104311.13081597339</v>
      </c>
      <c r="N77" s="6">
        <f t="shared" si="16"/>
        <v>162620.80160489885</v>
      </c>
      <c r="O77" s="49">
        <f t="shared" si="21"/>
        <v>5.6440530870360419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1525</v>
      </c>
      <c r="F78" s="48">
        <v>308</v>
      </c>
      <c r="G78" s="3">
        <f t="shared" si="17"/>
        <v>0.2019672131147541</v>
      </c>
      <c r="H78" s="1">
        <v>0.5</v>
      </c>
      <c r="I78" s="3">
        <f t="shared" si="18"/>
        <v>0.67102396514161233</v>
      </c>
      <c r="J78" s="4">
        <f t="shared" si="19"/>
        <v>0.32897603485838767</v>
      </c>
      <c r="K78" s="5">
        <f t="shared" si="22"/>
        <v>12911.682655879633</v>
      </c>
      <c r="L78" s="6">
        <f t="shared" si="20"/>
        <v>8664.048492398535</v>
      </c>
      <c r="M78" s="5">
        <f t="shared" si="23"/>
        <v>42898.292048401825</v>
      </c>
      <c r="N78" s="6">
        <f t="shared" si="16"/>
        <v>58309.670788925461</v>
      </c>
      <c r="O78" s="49">
        <f t="shared" si="21"/>
        <v>4.5160396474252567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368</v>
      </c>
      <c r="F79" s="48">
        <v>93</v>
      </c>
      <c r="G79" s="3">
        <f t="shared" si="17"/>
        <v>0.25271739130434784</v>
      </c>
      <c r="H79" s="1">
        <v>0.5</v>
      </c>
      <c r="I79" s="3">
        <f t="shared" si="18"/>
        <v>0.77435470441298926</v>
      </c>
      <c r="J79" s="4">
        <f t="shared" si="19"/>
        <v>0.22564529558701074</v>
      </c>
      <c r="K79" s="5">
        <f t="shared" si="22"/>
        <v>4247.6341634810979</v>
      </c>
      <c r="L79" s="6">
        <f t="shared" si="20"/>
        <v>3289.1754971169203</v>
      </c>
      <c r="M79" s="5">
        <f t="shared" si="23"/>
        <v>13015.232074613188</v>
      </c>
      <c r="N79" s="6">
        <f t="shared" si="16"/>
        <v>15411.378740523633</v>
      </c>
      <c r="O79" s="49">
        <f t="shared" si="21"/>
        <v>3.6282264779350539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190</v>
      </c>
      <c r="F80" s="56">
        <v>25</v>
      </c>
      <c r="G80" s="57">
        <f t="shared" si="17"/>
        <v>0.13157894736842105</v>
      </c>
      <c r="H80" s="54">
        <v>0.5</v>
      </c>
      <c r="I80" s="57">
        <f t="shared" si="18"/>
        <v>0.49504950495049499</v>
      </c>
      <c r="J80" s="58">
        <f t="shared" si="19"/>
        <v>0.50495049504950495</v>
      </c>
      <c r="K80" s="59">
        <f t="shared" si="22"/>
        <v>958.45866636417759</v>
      </c>
      <c r="L80" s="60">
        <f t="shared" si="20"/>
        <v>958.45866636417759</v>
      </c>
      <c r="M80" s="59">
        <f t="shared" si="23"/>
        <v>2396.146665910444</v>
      </c>
      <c r="N80" s="60">
        <f t="shared" si="16"/>
        <v>2396.146665910444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 deleteColumns="0" deleteRows="0" selectLockedCells="1" selectUnlockedCells="1"/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Q82"/>
  <sheetViews>
    <sheetView topLeftCell="A52" zoomScale="90" zoomScaleNormal="90" workbookViewId="0">
      <selection activeCell="F76" sqref="F76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128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4935</v>
      </c>
      <c r="F5" s="14">
        <v>17</v>
      </c>
      <c r="G5" s="3">
        <f>+F5/E5</f>
        <v>3.4447821681864235E-3</v>
      </c>
      <c r="H5" s="1">
        <v>0.1</v>
      </c>
      <c r="I5" s="3">
        <f>+(D5*G5)/(1+D5*(1-H5)*G5)</f>
        <v>3.4341353049310145E-3</v>
      </c>
      <c r="J5" s="4">
        <f>1-I5</f>
        <v>0.99656586469506903</v>
      </c>
      <c r="K5" s="5">
        <v>100000</v>
      </c>
      <c r="L5" s="6">
        <f>+K5-K6</f>
        <v>343.41353049309691</v>
      </c>
      <c r="M5" s="5">
        <f>0.1*D5*L5+(K6*D5)</f>
        <v>99690.927822556216</v>
      </c>
      <c r="N5" s="6">
        <f t="shared" ref="N5:N26" si="0">+N6+M5</f>
        <v>7115178.7061411263</v>
      </c>
      <c r="O5" s="15">
        <f>+N5/K5</f>
        <v>71.15178706141127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20416</v>
      </c>
      <c r="F6" s="14">
        <v>25</v>
      </c>
      <c r="G6" s="3">
        <f t="shared" ref="G6:G26" si="1">+F6/E6</f>
        <v>1.2245297805642634E-3</v>
      </c>
      <c r="H6" s="1">
        <v>0.4</v>
      </c>
      <c r="I6" s="3">
        <f t="shared" ref="I6:I26" si="2">+(D6*G6)/(1+D6*(1-H6)*G6)</f>
        <v>4.883766360617308E-3</v>
      </c>
      <c r="J6" s="4">
        <f t="shared" ref="J6:J26" si="3">1-I6</f>
        <v>0.99511623363938273</v>
      </c>
      <c r="K6" s="5">
        <f>+K5-(K5*I5)</f>
        <v>99656.586469506903</v>
      </c>
      <c r="L6" s="6">
        <f t="shared" ref="L6:L26" si="4">+K6-K7</f>
        <v>486.69948461372405</v>
      </c>
      <c r="M6" s="5">
        <f>0.4*D6*L6+(K7*D6)</f>
        <v>397458.26711495465</v>
      </c>
      <c r="N6" s="6">
        <f t="shared" si="0"/>
        <v>7015487.77831857</v>
      </c>
      <c r="O6" s="15">
        <f t="shared" ref="O6:O26" si="5">+N6/K6</f>
        <v>70.396629333327425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25175</v>
      </c>
      <c r="F7" s="14">
        <v>18</v>
      </c>
      <c r="G7" s="3">
        <f t="shared" si="1"/>
        <v>7.1499503475670311E-4</v>
      </c>
      <c r="H7" s="1">
        <v>0.5</v>
      </c>
      <c r="I7" s="3">
        <f t="shared" si="2"/>
        <v>3.5685963521015071E-3</v>
      </c>
      <c r="J7" s="4">
        <f t="shared" si="3"/>
        <v>0.99643140364789851</v>
      </c>
      <c r="K7" s="5">
        <f t="shared" ref="K7:K26" si="6">+K6-(K6*I6)</f>
        <v>99169.886984893179</v>
      </c>
      <c r="L7" s="6">
        <f t="shared" si="4"/>
        <v>353.89729693261324</v>
      </c>
      <c r="M7" s="5">
        <f>0.5*D7*(K7+K8)</f>
        <v>494964.69168213435</v>
      </c>
      <c r="N7" s="6">
        <f t="shared" si="0"/>
        <v>6618029.511203615</v>
      </c>
      <c r="O7" s="15">
        <f t="shared" si="5"/>
        <v>66.734264930762279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29211</v>
      </c>
      <c r="F8" s="14">
        <v>16</v>
      </c>
      <c r="G8" s="3">
        <f t="shared" si="1"/>
        <v>5.4773886549587482E-4</v>
      </c>
      <c r="H8" s="1">
        <v>0.5</v>
      </c>
      <c r="I8" s="3">
        <f t="shared" si="2"/>
        <v>2.7349492325048717E-3</v>
      </c>
      <c r="J8" s="4">
        <f t="shared" si="3"/>
        <v>0.99726505076749516</v>
      </c>
      <c r="K8" s="5">
        <f t="shared" si="6"/>
        <v>98815.989687960566</v>
      </c>
      <c r="L8" s="6">
        <f t="shared" si="4"/>
        <v>270.25671515629801</v>
      </c>
      <c r="M8" s="5">
        <f t="shared" ref="M8:M26" si="7">0.5*D8*(K8+K9)</f>
        <v>493404.30665191205</v>
      </c>
      <c r="N8" s="6">
        <f t="shared" si="0"/>
        <v>6123064.8195214802</v>
      </c>
      <c r="O8" s="15">
        <f t="shared" si="5"/>
        <v>61.964312039547337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31009</v>
      </c>
      <c r="F9" s="14">
        <v>57</v>
      </c>
      <c r="G9" s="3">
        <f t="shared" si="1"/>
        <v>1.8381760134154601E-3</v>
      </c>
      <c r="H9" s="1">
        <v>0.5</v>
      </c>
      <c r="I9" s="3">
        <f t="shared" si="2"/>
        <v>9.1488371346484122E-3</v>
      </c>
      <c r="J9" s="4">
        <f t="shared" si="3"/>
        <v>0.99085116286535158</v>
      </c>
      <c r="K9" s="5">
        <f t="shared" si="6"/>
        <v>98545.732972804268</v>
      </c>
      <c r="L9" s="6">
        <f t="shared" si="4"/>
        <v>901.57886128273094</v>
      </c>
      <c r="M9" s="5">
        <f t="shared" si="7"/>
        <v>490474.7177108145</v>
      </c>
      <c r="N9" s="6">
        <f t="shared" si="0"/>
        <v>5629660.5128695685</v>
      </c>
      <c r="O9" s="15">
        <f t="shared" si="5"/>
        <v>57.127389923855858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29916</v>
      </c>
      <c r="F10" s="14">
        <v>57</v>
      </c>
      <c r="G10" s="3">
        <f t="shared" si="1"/>
        <v>1.9053349378259125E-3</v>
      </c>
      <c r="H10" s="1">
        <v>0.5</v>
      </c>
      <c r="I10" s="3">
        <f t="shared" si="2"/>
        <v>9.4815110534457805E-3</v>
      </c>
      <c r="J10" s="4">
        <f t="shared" si="3"/>
        <v>0.99051848894655425</v>
      </c>
      <c r="K10" s="5">
        <f t="shared" si="6"/>
        <v>97644.154111521537</v>
      </c>
      <c r="L10" s="6">
        <f t="shared" si="4"/>
        <v>925.81412651274877</v>
      </c>
      <c r="M10" s="5">
        <f t="shared" si="7"/>
        <v>485906.2352413258</v>
      </c>
      <c r="N10" s="6">
        <f t="shared" si="0"/>
        <v>5139185.7951587541</v>
      </c>
      <c r="O10" s="15">
        <f t="shared" si="5"/>
        <v>52.631781614792594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33473</v>
      </c>
      <c r="F11" s="14">
        <v>83</v>
      </c>
      <c r="G11" s="3">
        <f t="shared" si="1"/>
        <v>2.4796104322887102E-3</v>
      </c>
      <c r="H11" s="1">
        <v>0.5</v>
      </c>
      <c r="I11" s="3">
        <f t="shared" si="2"/>
        <v>1.2321669808939889E-2</v>
      </c>
      <c r="J11" s="4">
        <f t="shared" si="3"/>
        <v>0.98767833019106011</v>
      </c>
      <c r="K11" s="5">
        <f t="shared" si="6"/>
        <v>96718.339985008788</v>
      </c>
      <c r="L11" s="6">
        <f t="shared" si="4"/>
        <v>1191.7314497640618</v>
      </c>
      <c r="M11" s="5">
        <f t="shared" si="7"/>
        <v>480612.37130063382</v>
      </c>
      <c r="N11" s="6">
        <f t="shared" si="0"/>
        <v>4653279.5599174285</v>
      </c>
      <c r="O11" s="15">
        <f t="shared" si="5"/>
        <v>48.11165659624308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34098</v>
      </c>
      <c r="F12" s="14">
        <v>106</v>
      </c>
      <c r="G12" s="3">
        <f t="shared" si="1"/>
        <v>3.1086867264942227E-3</v>
      </c>
      <c r="H12" s="1">
        <v>0.5</v>
      </c>
      <c r="I12" s="3">
        <f t="shared" si="2"/>
        <v>1.5423566044873849E-2</v>
      </c>
      <c r="J12" s="4">
        <f t="shared" si="3"/>
        <v>0.98457643395512617</v>
      </c>
      <c r="K12" s="5">
        <f t="shared" si="6"/>
        <v>95526.608535244726</v>
      </c>
      <c r="L12" s="6">
        <f t="shared" si="4"/>
        <v>1473.3609557861637</v>
      </c>
      <c r="M12" s="5">
        <f t="shared" si="7"/>
        <v>473949.64028675819</v>
      </c>
      <c r="N12" s="6">
        <f t="shared" si="0"/>
        <v>4172667.1886167945</v>
      </c>
      <c r="O12" s="15">
        <f t="shared" si="5"/>
        <v>43.68067968284754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32186</v>
      </c>
      <c r="F13" s="14">
        <v>148</v>
      </c>
      <c r="G13" s="3">
        <f t="shared" si="1"/>
        <v>4.5982725408562726E-3</v>
      </c>
      <c r="H13" s="1">
        <v>0.5</v>
      </c>
      <c r="I13" s="3">
        <f t="shared" si="2"/>
        <v>2.2730065118564933E-2</v>
      </c>
      <c r="J13" s="4">
        <f t="shared" si="3"/>
        <v>0.9772699348814351</v>
      </c>
      <c r="K13" s="5">
        <f t="shared" si="6"/>
        <v>94053.247579458563</v>
      </c>
      <c r="L13" s="6">
        <f t="shared" si="4"/>
        <v>2137.8364420935977</v>
      </c>
      <c r="M13" s="5">
        <f t="shared" si="7"/>
        <v>464921.64679205883</v>
      </c>
      <c r="N13" s="6">
        <f t="shared" si="0"/>
        <v>3698717.5483300365</v>
      </c>
      <c r="O13" s="15">
        <f t="shared" si="5"/>
        <v>39.325782400073599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32996</v>
      </c>
      <c r="F14" s="14">
        <v>163</v>
      </c>
      <c r="G14" s="3">
        <f t="shared" si="1"/>
        <v>4.9399927263910773E-3</v>
      </c>
      <c r="H14" s="1">
        <v>0.5</v>
      </c>
      <c r="I14" s="3">
        <f t="shared" si="2"/>
        <v>2.4398640860987617E-2</v>
      </c>
      <c r="J14" s="4">
        <f t="shared" si="3"/>
        <v>0.97560135913901236</v>
      </c>
      <c r="K14" s="5">
        <f t="shared" si="6"/>
        <v>91915.411137364965</v>
      </c>
      <c r="L14" s="6">
        <f t="shared" si="4"/>
        <v>2242.611105930584</v>
      </c>
      <c r="M14" s="5">
        <f t="shared" si="7"/>
        <v>453970.52792199835</v>
      </c>
      <c r="N14" s="6">
        <f t="shared" si="0"/>
        <v>3233795.9015379776</v>
      </c>
      <c r="O14" s="15">
        <f t="shared" si="5"/>
        <v>35.182303615061478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32128</v>
      </c>
      <c r="F15" s="14">
        <v>225</v>
      </c>
      <c r="G15" s="3">
        <f t="shared" si="1"/>
        <v>7.0032370517928285E-3</v>
      </c>
      <c r="H15" s="1">
        <v>0.5</v>
      </c>
      <c r="I15" s="3">
        <f t="shared" si="2"/>
        <v>3.4413667579266144E-2</v>
      </c>
      <c r="J15" s="4">
        <f t="shared" si="3"/>
        <v>0.96558633242073388</v>
      </c>
      <c r="K15" s="5">
        <f t="shared" si="6"/>
        <v>89672.800031434381</v>
      </c>
      <c r="L15" s="6">
        <f t="shared" si="4"/>
        <v>3085.9699311837903</v>
      </c>
      <c r="M15" s="5">
        <f t="shared" si="7"/>
        <v>440649.07532921241</v>
      </c>
      <c r="N15" s="6">
        <f t="shared" si="0"/>
        <v>2779825.3736159792</v>
      </c>
      <c r="O15" s="15">
        <f t="shared" si="5"/>
        <v>30.99964953298575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26669</v>
      </c>
      <c r="F16" s="14">
        <v>210</v>
      </c>
      <c r="G16" s="3">
        <f t="shared" si="1"/>
        <v>7.8743109977876934E-3</v>
      </c>
      <c r="H16" s="1">
        <v>0.5</v>
      </c>
      <c r="I16" s="3">
        <f t="shared" si="2"/>
        <v>3.8611458409943372E-2</v>
      </c>
      <c r="J16" s="4">
        <f t="shared" si="3"/>
        <v>0.9613885415900566</v>
      </c>
      <c r="K16" s="5">
        <f t="shared" si="6"/>
        <v>86586.83010025059</v>
      </c>
      <c r="L16" s="6">
        <f t="shared" si="4"/>
        <v>3343.2437892646558</v>
      </c>
      <c r="M16" s="5">
        <f t="shared" si="7"/>
        <v>424576.04102809128</v>
      </c>
      <c r="N16" s="6">
        <f t="shared" si="0"/>
        <v>2339176.2982867667</v>
      </c>
      <c r="O16" s="15">
        <f t="shared" si="5"/>
        <v>27.015382080374795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21360</v>
      </c>
      <c r="F17" s="14">
        <v>265</v>
      </c>
      <c r="G17" s="3">
        <f t="shared" si="1"/>
        <v>1.2406367041198503E-2</v>
      </c>
      <c r="H17" s="1">
        <v>0.5</v>
      </c>
      <c r="I17" s="3">
        <f t="shared" si="2"/>
        <v>6.0165739584515841E-2</v>
      </c>
      <c r="J17" s="4">
        <f t="shared" si="3"/>
        <v>0.93983426041548412</v>
      </c>
      <c r="K17" s="5">
        <f t="shared" si="6"/>
        <v>83243.586310985935</v>
      </c>
      <c r="L17" s="6">
        <f t="shared" si="4"/>
        <v>5008.411936067947</v>
      </c>
      <c r="M17" s="5">
        <f t="shared" si="7"/>
        <v>403696.90171475982</v>
      </c>
      <c r="N17" s="6">
        <f t="shared" si="0"/>
        <v>1914600.2572586753</v>
      </c>
      <c r="O17" s="15">
        <f t="shared" si="5"/>
        <v>22.999973236448596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15106</v>
      </c>
      <c r="F18" s="14">
        <v>244</v>
      </c>
      <c r="G18" s="3">
        <f t="shared" si="1"/>
        <v>1.6152522176618563E-2</v>
      </c>
      <c r="H18" s="1">
        <v>0.5</v>
      </c>
      <c r="I18" s="3">
        <f t="shared" si="2"/>
        <v>7.7627895138712127E-2</v>
      </c>
      <c r="J18" s="4">
        <f t="shared" si="3"/>
        <v>0.92237210486128784</v>
      </c>
      <c r="K18" s="5">
        <f t="shared" si="6"/>
        <v>78235.174374917988</v>
      </c>
      <c r="L18" s="6">
        <f t="shared" si="4"/>
        <v>6073.2319125349895</v>
      </c>
      <c r="M18" s="5">
        <f t="shared" si="7"/>
        <v>375992.79209325253</v>
      </c>
      <c r="N18" s="6">
        <f t="shared" si="0"/>
        <v>1510903.3555439154</v>
      </c>
      <c r="O18" s="15">
        <f t="shared" si="5"/>
        <v>19.31232808791831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12244</v>
      </c>
      <c r="F19" s="14">
        <v>298</v>
      </c>
      <c r="G19" s="3">
        <f t="shared" si="1"/>
        <v>2.4338451486442338E-2</v>
      </c>
      <c r="H19" s="1">
        <v>0.5</v>
      </c>
      <c r="I19" s="3">
        <f t="shared" si="2"/>
        <v>0.11471244899530371</v>
      </c>
      <c r="J19" s="4">
        <f t="shared" si="3"/>
        <v>0.88528755100469625</v>
      </c>
      <c r="K19" s="5">
        <f t="shared" si="6"/>
        <v>72161.942462382998</v>
      </c>
      <c r="L19" s="6">
        <f t="shared" si="4"/>
        <v>8277.8731441181517</v>
      </c>
      <c r="M19" s="5">
        <f t="shared" si="7"/>
        <v>340115.0294516196</v>
      </c>
      <c r="N19" s="6">
        <f t="shared" si="0"/>
        <v>1134910.5634506629</v>
      </c>
      <c r="O19" s="15">
        <f t="shared" si="5"/>
        <v>15.727272918717173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10677</v>
      </c>
      <c r="F20" s="14">
        <v>421</v>
      </c>
      <c r="G20" s="3">
        <f t="shared" si="1"/>
        <v>3.9430551653086073E-2</v>
      </c>
      <c r="H20" s="1">
        <v>0.5</v>
      </c>
      <c r="I20" s="3">
        <f t="shared" si="2"/>
        <v>0.17946204015516432</v>
      </c>
      <c r="J20" s="4">
        <f t="shared" si="3"/>
        <v>0.82053795984483568</v>
      </c>
      <c r="K20" s="5">
        <f t="shared" si="6"/>
        <v>63884.069318264847</v>
      </c>
      <c r="L20" s="6">
        <f t="shared" si="4"/>
        <v>11464.765413269743</v>
      </c>
      <c r="M20" s="5">
        <f t="shared" si="7"/>
        <v>290758.43305814988</v>
      </c>
      <c r="N20" s="6">
        <f t="shared" si="0"/>
        <v>794795.53399904317</v>
      </c>
      <c r="O20" s="15">
        <f t="shared" si="5"/>
        <v>12.44121644849268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6683</v>
      </c>
      <c r="F21" s="14">
        <v>424</v>
      </c>
      <c r="G21" s="3">
        <f t="shared" si="1"/>
        <v>6.3444560825976354E-2</v>
      </c>
      <c r="H21" s="1">
        <v>0.5</v>
      </c>
      <c r="I21" s="3">
        <f t="shared" si="2"/>
        <v>0.27379568642644969</v>
      </c>
      <c r="J21" s="4">
        <f t="shared" si="3"/>
        <v>0.72620431357355031</v>
      </c>
      <c r="K21" s="5">
        <f t="shared" si="6"/>
        <v>52419.303904995104</v>
      </c>
      <c r="L21" s="6">
        <f t="shared" si="4"/>
        <v>14352.179294664806</v>
      </c>
      <c r="M21" s="5">
        <f t="shared" si="7"/>
        <v>226216.07128831351</v>
      </c>
      <c r="N21" s="6">
        <f t="shared" si="0"/>
        <v>504037.10094089329</v>
      </c>
      <c r="O21" s="15">
        <f t="shared" si="5"/>
        <v>9.6154863455343005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3676</v>
      </c>
      <c r="F22" s="14">
        <v>363</v>
      </c>
      <c r="G22" s="3">
        <f t="shared" si="1"/>
        <v>9.874863982589771E-2</v>
      </c>
      <c r="H22" s="1">
        <v>0.5</v>
      </c>
      <c r="I22" s="3">
        <f t="shared" si="2"/>
        <v>0.39598560052361731</v>
      </c>
      <c r="J22" s="4">
        <f t="shared" si="3"/>
        <v>0.60401439947638269</v>
      </c>
      <c r="K22" s="5">
        <f t="shared" si="6"/>
        <v>38067.124610330298</v>
      </c>
      <c r="L22" s="6">
        <f t="shared" si="4"/>
        <v>15074.033199029014</v>
      </c>
      <c r="M22" s="5">
        <f t="shared" si="7"/>
        <v>152650.54005407897</v>
      </c>
      <c r="N22" s="6">
        <f t="shared" si="0"/>
        <v>277821.0296525798</v>
      </c>
      <c r="O22" s="15">
        <f t="shared" si="5"/>
        <v>7.2981879376617629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1454</v>
      </c>
      <c r="F23" s="14">
        <v>229</v>
      </c>
      <c r="G23" s="3">
        <f t="shared" si="1"/>
        <v>0.15749656121045391</v>
      </c>
      <c r="H23" s="1">
        <v>0.5</v>
      </c>
      <c r="I23" s="3">
        <f t="shared" si="2"/>
        <v>0.56501357019491738</v>
      </c>
      <c r="J23" s="4">
        <f t="shared" si="3"/>
        <v>0.43498642980508262</v>
      </c>
      <c r="K23" s="5">
        <f t="shared" si="6"/>
        <v>22993.091411301284</v>
      </c>
      <c r="L23" s="6">
        <f t="shared" si="4"/>
        <v>12991.40866811743</v>
      </c>
      <c r="M23" s="5">
        <f t="shared" si="7"/>
        <v>82486.935386212848</v>
      </c>
      <c r="N23" s="6">
        <f t="shared" si="0"/>
        <v>125170.4895985008</v>
      </c>
      <c r="O23" s="15">
        <f t="shared" si="5"/>
        <v>5.4438303818936902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466</v>
      </c>
      <c r="F24" s="14">
        <v>106</v>
      </c>
      <c r="G24" s="3">
        <f t="shared" si="1"/>
        <v>0.22746781115879827</v>
      </c>
      <c r="H24" s="1">
        <v>0.5</v>
      </c>
      <c r="I24" s="3">
        <f t="shared" si="2"/>
        <v>0.72503419972640204</v>
      </c>
      <c r="J24" s="4">
        <f t="shared" si="3"/>
        <v>0.27496580027359796</v>
      </c>
      <c r="K24" s="5">
        <f t="shared" si="6"/>
        <v>10001.682743183854</v>
      </c>
      <c r="L24" s="6">
        <f t="shared" si="4"/>
        <v>7251.5620436216705</v>
      </c>
      <c r="M24" s="5">
        <f t="shared" si="7"/>
        <v>31879.508606865093</v>
      </c>
      <c r="N24" s="6">
        <f t="shared" si="0"/>
        <v>42683.554212287956</v>
      </c>
      <c r="O24" s="15">
        <f t="shared" si="5"/>
        <v>4.2676372874731303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108</v>
      </c>
      <c r="F25" s="14">
        <v>24</v>
      </c>
      <c r="G25" s="3">
        <f t="shared" si="1"/>
        <v>0.22222222222222221</v>
      </c>
      <c r="H25" s="1">
        <v>0.5</v>
      </c>
      <c r="I25" s="3">
        <f t="shared" si="2"/>
        <v>0.7142857142857143</v>
      </c>
      <c r="J25" s="4">
        <f t="shared" si="3"/>
        <v>0.2857142857142857</v>
      </c>
      <c r="K25" s="5">
        <f t="shared" si="6"/>
        <v>2750.1206995621833</v>
      </c>
      <c r="L25" s="6">
        <f t="shared" si="4"/>
        <v>1964.3719282587024</v>
      </c>
      <c r="M25" s="5">
        <f t="shared" si="7"/>
        <v>8839.673677164159</v>
      </c>
      <c r="N25" s="6">
        <f t="shared" si="0"/>
        <v>10804.045605422862</v>
      </c>
      <c r="O25" s="15">
        <f t="shared" si="5"/>
        <v>3.9285714285714279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60</v>
      </c>
      <c r="F26" s="19">
        <v>8</v>
      </c>
      <c r="G26" s="20">
        <f t="shared" si="1"/>
        <v>0.13333333333333333</v>
      </c>
      <c r="H26" s="17">
        <v>0.5</v>
      </c>
      <c r="I26" s="20">
        <f t="shared" si="2"/>
        <v>0.5</v>
      </c>
      <c r="J26" s="21">
        <f t="shared" si="3"/>
        <v>0.5</v>
      </c>
      <c r="K26" s="22">
        <f t="shared" si="6"/>
        <v>785.74877130348091</v>
      </c>
      <c r="L26" s="23">
        <f t="shared" si="4"/>
        <v>785.74877130348091</v>
      </c>
      <c r="M26" s="22">
        <f t="shared" si="7"/>
        <v>1964.3719282587022</v>
      </c>
      <c r="N26" s="23">
        <f t="shared" si="0"/>
        <v>1964.3719282587022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130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4648</v>
      </c>
      <c r="F32" s="26">
        <v>28</v>
      </c>
      <c r="G32" s="3">
        <f>+F32/E32</f>
        <v>6.024096385542169E-3</v>
      </c>
      <c r="H32" s="1">
        <v>0.1</v>
      </c>
      <c r="I32" s="3">
        <f>+(D32*G32)/(1+D32*(1-H32)*G32)</f>
        <v>5.9916117435590182E-3</v>
      </c>
      <c r="J32" s="4">
        <f>1-I32</f>
        <v>0.994008388256441</v>
      </c>
      <c r="K32" s="5">
        <v>100000</v>
      </c>
      <c r="L32" s="6">
        <f>+K32-K33</f>
        <v>599.16117435590422</v>
      </c>
      <c r="M32" s="5">
        <f>0.1*D32*L32+(K33*D32)</f>
        <v>99460.754943079693</v>
      </c>
      <c r="N32" s="6">
        <f t="shared" ref="N32:N53" si="8">+N33+M32</f>
        <v>7782914.0522242002</v>
      </c>
      <c r="O32" s="27">
        <f>+N32/K32</f>
        <v>77.829140522242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19270</v>
      </c>
      <c r="F33" s="26">
        <v>10</v>
      </c>
      <c r="G33" s="3">
        <f t="shared" ref="G33:G53" si="9">+F33/E33</f>
        <v>5.189413596263622E-4</v>
      </c>
      <c r="H33" s="1">
        <v>0.4</v>
      </c>
      <c r="I33" s="3">
        <f t="shared" ref="I33:I53" si="10">+(D33*G33)/(1+D33*(1-H33)*G33)</f>
        <v>2.0731833730693477E-3</v>
      </c>
      <c r="J33" s="4">
        <f t="shared" ref="J33:J53" si="11">1-I33</f>
        <v>0.99792681662693061</v>
      </c>
      <c r="K33" s="5">
        <f>+K32-(K32*I32)</f>
        <v>99400.838825644096</v>
      </c>
      <c r="L33" s="6">
        <f t="shared" ref="L33:L53" si="12">+K33-K34</f>
        <v>206.07616632246936</v>
      </c>
      <c r="M33" s="5">
        <f>0.4*D33*L33+(K34*D33)</f>
        <v>397108.77250340243</v>
      </c>
      <c r="N33" s="6">
        <f t="shared" si="8"/>
        <v>7683453.2972811209</v>
      </c>
      <c r="O33" s="27">
        <f t="shared" ref="O33:O53" si="13">+N33/K33</f>
        <v>77.297670603750404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23624</v>
      </c>
      <c r="F34" s="26">
        <v>8</v>
      </c>
      <c r="G34" s="3">
        <f t="shared" si="9"/>
        <v>3.3863867253640368E-4</v>
      </c>
      <c r="H34" s="1">
        <v>0.5</v>
      </c>
      <c r="I34" s="3">
        <f t="shared" si="10"/>
        <v>1.6917611233293862E-3</v>
      </c>
      <c r="J34" s="4">
        <f t="shared" si="11"/>
        <v>0.99830823887667064</v>
      </c>
      <c r="K34" s="5">
        <f t="shared" ref="K34:K53" si="14">+K33-(K33*I33)</f>
        <v>99194.762659321626</v>
      </c>
      <c r="L34" s="6">
        <f t="shared" si="12"/>
        <v>167.81384310493013</v>
      </c>
      <c r="M34" s="5">
        <f>0.5*D34*(K34+K35)</f>
        <v>495554.27868884581</v>
      </c>
      <c r="N34" s="6">
        <f t="shared" si="8"/>
        <v>7286344.5247777188</v>
      </c>
      <c r="O34" s="27">
        <f t="shared" si="13"/>
        <v>73.454931787096726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99026.948816216696</v>
      </c>
      <c r="L35" s="6">
        <f t="shared" si="12"/>
        <v>124.88760322736925</v>
      </c>
      <c r="M35" s="5">
        <f t="shared" ref="M35:M53" si="15">0.5*D35*(K35+K36)</f>
        <v>494822.52507301507</v>
      </c>
      <c r="N35" s="6">
        <f t="shared" si="8"/>
        <v>6790790.2460888727</v>
      </c>
      <c r="O35" s="27">
        <f t="shared" si="13"/>
        <v>68.575174003309385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29168</v>
      </c>
      <c r="F36" s="26">
        <v>19</v>
      </c>
      <c r="G36" s="3">
        <f t="shared" si="9"/>
        <v>6.5139879319802525E-4</v>
      </c>
      <c r="H36" s="1">
        <v>0.5</v>
      </c>
      <c r="I36" s="3">
        <f t="shared" si="10"/>
        <v>3.2516985846554052E-3</v>
      </c>
      <c r="J36" s="4">
        <f t="shared" si="11"/>
        <v>0.99674830141534454</v>
      </c>
      <c r="K36" s="5">
        <f t="shared" si="14"/>
        <v>98902.061212989327</v>
      </c>
      <c r="L36" s="6">
        <f t="shared" si="12"/>
        <v>321.59969246578112</v>
      </c>
      <c r="M36" s="5">
        <f t="shared" si="15"/>
        <v>493706.30683378212</v>
      </c>
      <c r="N36" s="6">
        <f t="shared" si="8"/>
        <v>6295967.7210158575</v>
      </c>
      <c r="O36" s="27">
        <f t="shared" si="13"/>
        <v>63.658609778185038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29699</v>
      </c>
      <c r="F37" s="26">
        <v>27</v>
      </c>
      <c r="G37" s="3">
        <f t="shared" si="9"/>
        <v>9.0912151924307219E-4</v>
      </c>
      <c r="H37" s="1">
        <v>0.5</v>
      </c>
      <c r="I37" s="3">
        <f t="shared" si="10"/>
        <v>4.5352997497186435E-3</v>
      </c>
      <c r="J37" s="4">
        <f t="shared" si="11"/>
        <v>0.99546470025028133</v>
      </c>
      <c r="K37" s="5">
        <f t="shared" si="14"/>
        <v>98580.461520523546</v>
      </c>
      <c r="L37" s="6">
        <f t="shared" si="12"/>
        <v>447.09194246117841</v>
      </c>
      <c r="M37" s="5">
        <f t="shared" si="15"/>
        <v>491784.57774646475</v>
      </c>
      <c r="N37" s="6">
        <f t="shared" si="8"/>
        <v>5802261.4141820753</v>
      </c>
      <c r="O37" s="27">
        <f t="shared" si="13"/>
        <v>58.858127915886229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33236</v>
      </c>
      <c r="F38" s="26">
        <v>23</v>
      </c>
      <c r="G38" s="3">
        <f t="shared" si="9"/>
        <v>6.9202070044530029E-4</v>
      </c>
      <c r="H38" s="1">
        <v>0.5</v>
      </c>
      <c r="I38" s="3">
        <f t="shared" si="10"/>
        <v>3.4541276825806842E-3</v>
      </c>
      <c r="J38" s="4">
        <f t="shared" si="11"/>
        <v>0.99654587231741931</v>
      </c>
      <c r="K38" s="5">
        <f t="shared" si="14"/>
        <v>98133.369578062368</v>
      </c>
      <c r="L38" s="6">
        <f t="shared" si="12"/>
        <v>338.96518844450475</v>
      </c>
      <c r="M38" s="5">
        <f t="shared" si="15"/>
        <v>489819.4349192006</v>
      </c>
      <c r="N38" s="6">
        <f t="shared" si="8"/>
        <v>5310476.8364356104</v>
      </c>
      <c r="O38" s="27">
        <f t="shared" si="13"/>
        <v>54.114893427880041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33900</v>
      </c>
      <c r="F39" s="26">
        <v>53</v>
      </c>
      <c r="G39" s="3">
        <f t="shared" si="9"/>
        <v>1.5634218289085546E-3</v>
      </c>
      <c r="H39" s="1">
        <v>0.5</v>
      </c>
      <c r="I39" s="3">
        <f t="shared" si="10"/>
        <v>7.7866745023139642E-3</v>
      </c>
      <c r="J39" s="4">
        <f t="shared" si="11"/>
        <v>0.99221332549768604</v>
      </c>
      <c r="K39" s="5">
        <f t="shared" si="14"/>
        <v>97794.404389617863</v>
      </c>
      <c r="L39" s="6">
        <f t="shared" si="12"/>
        <v>761.49319512961665</v>
      </c>
      <c r="M39" s="5">
        <f t="shared" si="15"/>
        <v>487068.28896026529</v>
      </c>
      <c r="N39" s="6">
        <f t="shared" si="8"/>
        <v>4820657.4015164096</v>
      </c>
      <c r="O39" s="27">
        <f t="shared" si="13"/>
        <v>49.293795811779439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33221</v>
      </c>
      <c r="F40" s="26">
        <v>51</v>
      </c>
      <c r="G40" s="3">
        <f t="shared" si="9"/>
        <v>1.5351735348123176E-3</v>
      </c>
      <c r="H40" s="1">
        <v>0.5</v>
      </c>
      <c r="I40" s="3">
        <f t="shared" si="10"/>
        <v>7.6465208330209755E-3</v>
      </c>
      <c r="J40" s="4">
        <f t="shared" si="11"/>
        <v>0.99235347916697902</v>
      </c>
      <c r="K40" s="5">
        <f t="shared" si="14"/>
        <v>97032.911194488246</v>
      </c>
      <c r="L40" s="6">
        <f t="shared" si="12"/>
        <v>741.96417693732656</v>
      </c>
      <c r="M40" s="5">
        <f t="shared" si="15"/>
        <v>483309.64553009789</v>
      </c>
      <c r="N40" s="6">
        <f t="shared" si="8"/>
        <v>4333589.1125561446</v>
      </c>
      <c r="O40" s="27">
        <f t="shared" si="13"/>
        <v>44.661023349800367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36064</v>
      </c>
      <c r="F41" s="26">
        <v>76</v>
      </c>
      <c r="G41" s="3">
        <f t="shared" si="9"/>
        <v>2.1073646850044364E-3</v>
      </c>
      <c r="H41" s="1">
        <v>0.5</v>
      </c>
      <c r="I41" s="3">
        <f t="shared" si="10"/>
        <v>1.0481602030120813E-2</v>
      </c>
      <c r="J41" s="4">
        <f t="shared" si="11"/>
        <v>0.98951839796987917</v>
      </c>
      <c r="K41" s="5">
        <f t="shared" si="14"/>
        <v>96290.94701755092</v>
      </c>
      <c r="L41" s="6">
        <f t="shared" si="12"/>
        <v>1009.2833857414225</v>
      </c>
      <c r="M41" s="5">
        <f t="shared" si="15"/>
        <v>478931.52662340098</v>
      </c>
      <c r="N41" s="6">
        <f t="shared" si="8"/>
        <v>3850279.4670260465</v>
      </c>
      <c r="O41" s="27">
        <f t="shared" si="13"/>
        <v>39.985892612773426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36075</v>
      </c>
      <c r="F42" s="26">
        <v>125</v>
      </c>
      <c r="G42" s="3">
        <f t="shared" si="9"/>
        <v>3.4650034650034649E-3</v>
      </c>
      <c r="H42" s="1">
        <v>0.5</v>
      </c>
      <c r="I42" s="3">
        <f t="shared" si="10"/>
        <v>1.7176228100309169E-2</v>
      </c>
      <c r="J42" s="4">
        <f t="shared" si="11"/>
        <v>0.98282377189969083</v>
      </c>
      <c r="K42" s="5">
        <f t="shared" si="14"/>
        <v>95281.663631809497</v>
      </c>
      <c r="L42" s="6">
        <f t="shared" si="12"/>
        <v>1636.5795883168903</v>
      </c>
      <c r="M42" s="5">
        <f t="shared" si="15"/>
        <v>472316.86918825522</v>
      </c>
      <c r="N42" s="6">
        <f t="shared" si="8"/>
        <v>3371347.9404026456</v>
      </c>
      <c r="O42" s="27">
        <f t="shared" si="13"/>
        <v>35.382966794432953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30871</v>
      </c>
      <c r="F43" s="26">
        <v>127</v>
      </c>
      <c r="G43" s="3">
        <f t="shared" si="9"/>
        <v>4.1138932979171393E-3</v>
      </c>
      <c r="H43" s="1">
        <v>0.5</v>
      </c>
      <c r="I43" s="3">
        <f t="shared" si="10"/>
        <v>2.036006861503439E-2</v>
      </c>
      <c r="J43" s="4">
        <f t="shared" si="11"/>
        <v>0.97963993138496563</v>
      </c>
      <c r="K43" s="5">
        <f t="shared" si="14"/>
        <v>93645.084043492607</v>
      </c>
      <c r="L43" s="6">
        <f t="shared" si="12"/>
        <v>1906.6203365861729</v>
      </c>
      <c r="M43" s="5">
        <f t="shared" si="15"/>
        <v>463458.86937599757</v>
      </c>
      <c r="N43" s="6">
        <f t="shared" si="8"/>
        <v>2899031.0712143905</v>
      </c>
      <c r="O43" s="27">
        <f t="shared" si="13"/>
        <v>30.957642900592219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25217</v>
      </c>
      <c r="F44" s="26">
        <v>145</v>
      </c>
      <c r="G44" s="3">
        <f t="shared" si="9"/>
        <v>5.7500892255224652E-3</v>
      </c>
      <c r="H44" s="1">
        <v>0.5</v>
      </c>
      <c r="I44" s="3">
        <f t="shared" si="10"/>
        <v>2.8343009050215997E-2</v>
      </c>
      <c r="J44" s="4">
        <f t="shared" si="11"/>
        <v>0.97165699094978397</v>
      </c>
      <c r="K44" s="5">
        <f t="shared" si="14"/>
        <v>91738.463706906434</v>
      </c>
      <c r="L44" s="6">
        <f t="shared" si="12"/>
        <v>2600.1441070977598</v>
      </c>
      <c r="M44" s="5">
        <f t="shared" si="15"/>
        <v>452191.95826678775</v>
      </c>
      <c r="N44" s="6">
        <f t="shared" si="8"/>
        <v>2435572.2018383928</v>
      </c>
      <c r="O44" s="27">
        <f t="shared" si="13"/>
        <v>26.54908424910797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18698</v>
      </c>
      <c r="F45" s="26">
        <v>176</v>
      </c>
      <c r="G45" s="3">
        <f t="shared" si="9"/>
        <v>9.4127714194031445E-3</v>
      </c>
      <c r="H45" s="1">
        <v>0.5</v>
      </c>
      <c r="I45" s="3">
        <f t="shared" si="10"/>
        <v>4.5981816281743131E-2</v>
      </c>
      <c r="J45" s="4">
        <f t="shared" si="11"/>
        <v>0.95401818371825686</v>
      </c>
      <c r="K45" s="5">
        <f t="shared" si="14"/>
        <v>89138.319599808674</v>
      </c>
      <c r="L45" s="6">
        <f t="shared" si="12"/>
        <v>4098.7418355016998</v>
      </c>
      <c r="M45" s="5">
        <f t="shared" si="15"/>
        <v>435444.74341028905</v>
      </c>
      <c r="N45" s="6">
        <f t="shared" si="8"/>
        <v>1983380.2435716048</v>
      </c>
      <c r="O45" s="27">
        <f t="shared" si="13"/>
        <v>22.25059045847059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15075</v>
      </c>
      <c r="F46" s="26">
        <v>241</v>
      </c>
      <c r="G46" s="3">
        <f t="shared" si="9"/>
        <v>1.5986733001658374E-2</v>
      </c>
      <c r="H46" s="1">
        <v>0.5</v>
      </c>
      <c r="I46" s="3">
        <f t="shared" si="10"/>
        <v>7.6861744538351123E-2</v>
      </c>
      <c r="J46" s="4">
        <f t="shared" si="11"/>
        <v>0.92313825546164885</v>
      </c>
      <c r="K46" s="5">
        <f t="shared" si="14"/>
        <v>85039.577764306974</v>
      </c>
      <c r="L46" s="6">
        <f t="shared" si="12"/>
        <v>6536.2903017694043</v>
      </c>
      <c r="M46" s="5">
        <f t="shared" si="15"/>
        <v>408857.1630671114</v>
      </c>
      <c r="N46" s="6">
        <f t="shared" si="8"/>
        <v>1547935.5001613158</v>
      </c>
      <c r="O46" s="27">
        <f t="shared" si="13"/>
        <v>18.202530408270903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13982</v>
      </c>
      <c r="F47" s="26">
        <v>327</v>
      </c>
      <c r="G47" s="3">
        <f t="shared" si="9"/>
        <v>2.3387212129881277E-2</v>
      </c>
      <c r="H47" s="1">
        <v>0.5</v>
      </c>
      <c r="I47" s="3">
        <f t="shared" si="10"/>
        <v>0.11047670529409778</v>
      </c>
      <c r="J47" s="4">
        <f t="shared" si="11"/>
        <v>0.88952329470590219</v>
      </c>
      <c r="K47" s="5">
        <f t="shared" si="14"/>
        <v>78503.28746253757</v>
      </c>
      <c r="L47" s="6">
        <f t="shared" si="12"/>
        <v>8672.7845536165987</v>
      </c>
      <c r="M47" s="5">
        <f t="shared" si="15"/>
        <v>370834.47592864634</v>
      </c>
      <c r="N47" s="6">
        <f t="shared" si="8"/>
        <v>1139078.3370942043</v>
      </c>
      <c r="O47" s="27">
        <f t="shared" si="13"/>
        <v>14.509944410134187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9635</v>
      </c>
      <c r="F48" s="26">
        <v>406</v>
      </c>
      <c r="G48" s="3">
        <f t="shared" si="9"/>
        <v>4.213803840166061E-2</v>
      </c>
      <c r="H48" s="1">
        <v>0.5</v>
      </c>
      <c r="I48" s="3">
        <f t="shared" si="10"/>
        <v>0.19061032863849764</v>
      </c>
      <c r="J48" s="4">
        <f t="shared" si="11"/>
        <v>0.80938967136150231</v>
      </c>
      <c r="K48" s="5">
        <f t="shared" si="14"/>
        <v>69830.502908920971</v>
      </c>
      <c r="L48" s="6">
        <f t="shared" si="12"/>
        <v>13310.415108460991</v>
      </c>
      <c r="M48" s="5">
        <f t="shared" si="15"/>
        <v>315876.47677345236</v>
      </c>
      <c r="N48" s="6">
        <f t="shared" si="8"/>
        <v>768243.86116555787</v>
      </c>
      <c r="O48" s="27">
        <f t="shared" si="13"/>
        <v>11.001551315870781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5995</v>
      </c>
      <c r="F49" s="26">
        <v>500</v>
      </c>
      <c r="G49" s="3">
        <f t="shared" si="9"/>
        <v>8.3402835696413671E-2</v>
      </c>
      <c r="H49" s="1">
        <v>0.5</v>
      </c>
      <c r="I49" s="3">
        <f t="shared" si="10"/>
        <v>0.34506556245686681</v>
      </c>
      <c r="J49" s="4">
        <f t="shared" si="11"/>
        <v>0.65493443754313319</v>
      </c>
      <c r="K49" s="5">
        <f t="shared" si="14"/>
        <v>56520.08780045998</v>
      </c>
      <c r="L49" s="6">
        <f t="shared" si="12"/>
        <v>19503.135886977223</v>
      </c>
      <c r="M49" s="5">
        <f t="shared" si="15"/>
        <v>233842.59928485684</v>
      </c>
      <c r="N49" s="6">
        <f t="shared" si="8"/>
        <v>452367.38439210551</v>
      </c>
      <c r="O49" s="27">
        <f t="shared" si="13"/>
        <v>8.0036567881698151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2687</v>
      </c>
      <c r="F50" s="26">
        <v>333</v>
      </c>
      <c r="G50" s="3">
        <f t="shared" si="9"/>
        <v>0.12393003349460364</v>
      </c>
      <c r="H50" s="1">
        <v>0.5</v>
      </c>
      <c r="I50" s="3">
        <f t="shared" si="10"/>
        <v>0.47307856229578071</v>
      </c>
      <c r="J50" s="4">
        <f t="shared" si="11"/>
        <v>0.52692143770421929</v>
      </c>
      <c r="K50" s="5">
        <f t="shared" si="14"/>
        <v>37016.951913482757</v>
      </c>
      <c r="L50" s="6">
        <f t="shared" si="12"/>
        <v>17511.92639180247</v>
      </c>
      <c r="M50" s="5">
        <f t="shared" si="15"/>
        <v>141304.94358790762</v>
      </c>
      <c r="N50" s="6">
        <f t="shared" si="8"/>
        <v>218524.7851072487</v>
      </c>
      <c r="O50" s="27">
        <f t="shared" si="13"/>
        <v>5.903370585941059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907</v>
      </c>
      <c r="F51" s="26">
        <v>215</v>
      </c>
      <c r="G51" s="3">
        <f t="shared" si="9"/>
        <v>0.23704520396912901</v>
      </c>
      <c r="H51" s="1">
        <v>0.5</v>
      </c>
      <c r="I51" s="3">
        <f t="shared" si="10"/>
        <v>0.74420214607130486</v>
      </c>
      <c r="J51" s="4">
        <f t="shared" si="11"/>
        <v>0.25579785392869514</v>
      </c>
      <c r="K51" s="5">
        <f t="shared" si="14"/>
        <v>19505.025521680287</v>
      </c>
      <c r="L51" s="6">
        <f t="shared" si="12"/>
        <v>14515.681852410042</v>
      </c>
      <c r="M51" s="5">
        <f t="shared" si="15"/>
        <v>61235.922977376329</v>
      </c>
      <c r="N51" s="6">
        <f t="shared" si="8"/>
        <v>77219.841519341091</v>
      </c>
      <c r="O51" s="27">
        <f t="shared" si="13"/>
        <v>3.958971570352956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229</v>
      </c>
      <c r="F52" s="26">
        <v>69</v>
      </c>
      <c r="G52" s="3">
        <f t="shared" si="9"/>
        <v>0.30131004366812225</v>
      </c>
      <c r="H52" s="1">
        <v>0.5</v>
      </c>
      <c r="I52" s="3">
        <f t="shared" si="10"/>
        <v>0.85927770859277708</v>
      </c>
      <c r="J52" s="4">
        <f t="shared" si="11"/>
        <v>0.14072229140722292</v>
      </c>
      <c r="K52" s="5">
        <f t="shared" si="14"/>
        <v>4989.3436692702453</v>
      </c>
      <c r="L52" s="6">
        <f t="shared" si="12"/>
        <v>4287.2317955124154</v>
      </c>
      <c r="M52" s="5">
        <f t="shared" si="15"/>
        <v>14228.638857570188</v>
      </c>
      <c r="N52" s="6">
        <f t="shared" si="8"/>
        <v>15983.918541964762</v>
      </c>
      <c r="O52" s="27">
        <f t="shared" si="13"/>
        <v>3.2036114570361138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118</v>
      </c>
      <c r="F53" s="31">
        <v>19</v>
      </c>
      <c r="G53" s="32">
        <f t="shared" si="9"/>
        <v>0.16101694915254236</v>
      </c>
      <c r="H53" s="29">
        <v>0.5</v>
      </c>
      <c r="I53" s="32">
        <f t="shared" si="10"/>
        <v>0.57401812688821752</v>
      </c>
      <c r="J53" s="33">
        <f t="shared" si="11"/>
        <v>0.42598187311178248</v>
      </c>
      <c r="K53" s="34">
        <f t="shared" si="14"/>
        <v>702.11187375782993</v>
      </c>
      <c r="L53" s="35">
        <f t="shared" si="12"/>
        <v>702.11187375782993</v>
      </c>
      <c r="M53" s="34">
        <f t="shared" si="15"/>
        <v>1755.2796843945748</v>
      </c>
      <c r="N53" s="35">
        <f t="shared" si="8"/>
        <v>1755.2796843945748</v>
      </c>
      <c r="O53" s="36">
        <f t="shared" si="13"/>
        <v>2.5</v>
      </c>
    </row>
    <row r="56" spans="2:15" ht="15.6" x14ac:dyDescent="0.3">
      <c r="B56" s="46" t="s">
        <v>129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9583</v>
      </c>
      <c r="F59" s="48">
        <v>45</v>
      </c>
      <c r="G59" s="3">
        <f>+F59/E59</f>
        <v>4.6958155066263172E-3</v>
      </c>
      <c r="H59" s="1">
        <v>0.1</v>
      </c>
      <c r="I59" s="3">
        <f>+(D59*G59)/(1+D59*(1-H59)*G59)</f>
        <v>4.676053410921182E-3</v>
      </c>
      <c r="J59" s="4">
        <f>1-I59</f>
        <v>0.99532394658907886</v>
      </c>
      <c r="K59" s="5">
        <v>100000</v>
      </c>
      <c r="L59" s="6">
        <f>+K59-K60</f>
        <v>467.60534109211585</v>
      </c>
      <c r="M59" s="5">
        <f>0.1*D59*L59+(K60*D59)</f>
        <v>99579.155193017097</v>
      </c>
      <c r="N59" s="6">
        <f t="shared" ref="N59:N80" si="16">+N60+M59</f>
        <v>7452266.0293913959</v>
      </c>
      <c r="O59" s="49">
        <f>+N59/K59</f>
        <v>74.522660293913958</v>
      </c>
    </row>
    <row r="60" spans="2:15" x14ac:dyDescent="0.25">
      <c r="B60" s="8" t="s">
        <v>15</v>
      </c>
      <c r="C60" s="1">
        <v>1</v>
      </c>
      <c r="D60" s="1">
        <v>4</v>
      </c>
      <c r="E60" s="47">
        <v>39686</v>
      </c>
      <c r="F60" s="48">
        <v>35</v>
      </c>
      <c r="G60" s="3">
        <f t="shared" ref="G60:G80" si="17">+F60/E60</f>
        <v>8.8192309630600208E-4</v>
      </c>
      <c r="H60" s="1">
        <v>0.4</v>
      </c>
      <c r="I60" s="3">
        <f t="shared" ref="I60:I80" si="18">+(D60*G60)/(1+D60*(1-H60)*G60)</f>
        <v>3.5202413879808895E-3</v>
      </c>
      <c r="J60" s="4">
        <f t="shared" ref="J60:J80" si="19">1-I60</f>
        <v>0.9964797586120191</v>
      </c>
      <c r="K60" s="5">
        <f>+K59-(K59*I59)</f>
        <v>99532.394658907884</v>
      </c>
      <c r="L60" s="6">
        <f t="shared" ref="L60:L80" si="20">+K60-K61</f>
        <v>350.37805512313207</v>
      </c>
      <c r="M60" s="5">
        <f>0.4*D60*L60+(K61*D60)</f>
        <v>397288.67130333604</v>
      </c>
      <c r="N60" s="6">
        <f t="shared" si="16"/>
        <v>7352686.874198379</v>
      </c>
      <c r="O60" s="49">
        <f t="shared" ref="O60:O80" si="21">+N60/K60</f>
        <v>73.872299560315398</v>
      </c>
    </row>
    <row r="61" spans="2:15" x14ac:dyDescent="0.25">
      <c r="B61" s="9" t="s">
        <v>16</v>
      </c>
      <c r="C61" s="1">
        <v>5</v>
      </c>
      <c r="D61" s="1">
        <v>5</v>
      </c>
      <c r="E61" s="47">
        <v>48799</v>
      </c>
      <c r="F61" s="48">
        <v>26</v>
      </c>
      <c r="G61" s="3">
        <f t="shared" si="17"/>
        <v>5.3279780323367283E-4</v>
      </c>
      <c r="H61" s="1">
        <v>0.5</v>
      </c>
      <c r="I61" s="3">
        <f t="shared" si="18"/>
        <v>2.6604453176162415E-3</v>
      </c>
      <c r="J61" s="4">
        <f t="shared" si="19"/>
        <v>0.99733955468238378</v>
      </c>
      <c r="K61" s="5">
        <f t="shared" ref="K61:K80" si="22">+K60-(K60*I60)</f>
        <v>99182.016603784752</v>
      </c>
      <c r="L61" s="6">
        <f t="shared" si="20"/>
        <v>263.86833166527504</v>
      </c>
      <c r="M61" s="5">
        <f>0.5*D61*(K61+K62)</f>
        <v>495250.41218976054</v>
      </c>
      <c r="N61" s="6">
        <f t="shared" si="16"/>
        <v>6955398.2028950434</v>
      </c>
      <c r="O61" s="49">
        <f t="shared" si="21"/>
        <v>70.127614269839597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56946</v>
      </c>
      <c r="F62" s="48">
        <v>23</v>
      </c>
      <c r="G62" s="3">
        <f t="shared" si="17"/>
        <v>4.0389140589330245E-4</v>
      </c>
      <c r="H62" s="1">
        <v>0.5</v>
      </c>
      <c r="I62" s="3">
        <f t="shared" si="18"/>
        <v>2.0174199829835014E-3</v>
      </c>
      <c r="J62" s="4">
        <f t="shared" si="19"/>
        <v>0.99798258001701645</v>
      </c>
      <c r="K62" s="5">
        <f t="shared" si="22"/>
        <v>98918.148272119477</v>
      </c>
      <c r="L62" s="6">
        <f t="shared" si="20"/>
        <v>199.55944900389295</v>
      </c>
      <c r="M62" s="5">
        <f t="shared" ref="M62:M80" si="23">0.5*D62*(K62+K63)</f>
        <v>494091.84273808764</v>
      </c>
      <c r="N62" s="6">
        <f t="shared" si="16"/>
        <v>6460147.7907052832</v>
      </c>
      <c r="O62" s="49">
        <f t="shared" si="21"/>
        <v>65.308013782604391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60177</v>
      </c>
      <c r="F63" s="48">
        <v>76</v>
      </c>
      <c r="G63" s="3">
        <f t="shared" si="17"/>
        <v>1.262940990743972E-3</v>
      </c>
      <c r="H63" s="1">
        <v>0.5</v>
      </c>
      <c r="I63" s="3">
        <f t="shared" si="18"/>
        <v>6.2948299567644576E-3</v>
      </c>
      <c r="J63" s="4">
        <f t="shared" si="19"/>
        <v>0.99370517004323555</v>
      </c>
      <c r="K63" s="5">
        <f t="shared" si="22"/>
        <v>98718.588823115584</v>
      </c>
      <c r="L63" s="6">
        <f t="shared" si="20"/>
        <v>621.41673021325551</v>
      </c>
      <c r="M63" s="5">
        <f t="shared" si="23"/>
        <v>492039.40229004482</v>
      </c>
      <c r="N63" s="6">
        <f t="shared" si="16"/>
        <v>5966055.9479671959</v>
      </c>
      <c r="O63" s="49">
        <f t="shared" si="21"/>
        <v>60.434980069024306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59615</v>
      </c>
      <c r="F64" s="48">
        <v>84</v>
      </c>
      <c r="G64" s="3">
        <f t="shared" si="17"/>
        <v>1.4090413486538623E-3</v>
      </c>
      <c r="H64" s="1">
        <v>0.5</v>
      </c>
      <c r="I64" s="3">
        <f t="shared" si="18"/>
        <v>7.0204763894692853E-3</v>
      </c>
      <c r="J64" s="4">
        <f t="shared" si="19"/>
        <v>0.99297952361053077</v>
      </c>
      <c r="K64" s="5">
        <f t="shared" si="22"/>
        <v>98097.172092902329</v>
      </c>
      <c r="L64" s="6">
        <f t="shared" si="20"/>
        <v>688.68888055192656</v>
      </c>
      <c r="M64" s="5">
        <f t="shared" si="23"/>
        <v>488764.13826313184</v>
      </c>
      <c r="N64" s="6">
        <f t="shared" si="16"/>
        <v>5474016.5456771506</v>
      </c>
      <c r="O64" s="49">
        <f t="shared" si="21"/>
        <v>55.801981126357205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66709</v>
      </c>
      <c r="F65" s="48">
        <v>106</v>
      </c>
      <c r="G65" s="3">
        <f t="shared" si="17"/>
        <v>1.5889909907208922E-3</v>
      </c>
      <c r="H65" s="1">
        <v>0.5</v>
      </c>
      <c r="I65" s="3">
        <f t="shared" si="18"/>
        <v>7.9135186788903168E-3</v>
      </c>
      <c r="J65" s="4">
        <f t="shared" si="19"/>
        <v>0.99208648132110966</v>
      </c>
      <c r="K65" s="5">
        <f t="shared" si="22"/>
        <v>97408.483212350402</v>
      </c>
      <c r="L65" s="6">
        <f t="shared" si="20"/>
        <v>770.84385138330981</v>
      </c>
      <c r="M65" s="5">
        <f t="shared" si="23"/>
        <v>485115.30643329374</v>
      </c>
      <c r="N65" s="6">
        <f t="shared" si="16"/>
        <v>4985252.4074140191</v>
      </c>
      <c r="O65" s="49">
        <f t="shared" si="21"/>
        <v>51.178832099727636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67998</v>
      </c>
      <c r="F66" s="48">
        <v>159</v>
      </c>
      <c r="G66" s="3">
        <f t="shared" si="17"/>
        <v>2.3383040677666992E-3</v>
      </c>
      <c r="H66" s="1">
        <v>0.5</v>
      </c>
      <c r="I66" s="3">
        <f t="shared" si="18"/>
        <v>1.1623571726210058E-2</v>
      </c>
      <c r="J66" s="4">
        <f t="shared" si="19"/>
        <v>0.98837642827378991</v>
      </c>
      <c r="K66" s="5">
        <f t="shared" si="22"/>
        <v>96637.639360967092</v>
      </c>
      <c r="L66" s="6">
        <f t="shared" si="20"/>
        <v>1123.2745325638243</v>
      </c>
      <c r="M66" s="5">
        <f t="shared" si="23"/>
        <v>480380.01047342597</v>
      </c>
      <c r="N66" s="6">
        <f t="shared" si="16"/>
        <v>4500137.1009807251</v>
      </c>
      <c r="O66" s="49">
        <f t="shared" si="21"/>
        <v>46.56712571559747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65407</v>
      </c>
      <c r="F67" s="48">
        <v>199</v>
      </c>
      <c r="G67" s="3">
        <f t="shared" si="17"/>
        <v>3.0424878071154465E-3</v>
      </c>
      <c r="H67" s="1">
        <v>0.5</v>
      </c>
      <c r="I67" s="3">
        <f t="shared" si="18"/>
        <v>1.5097603350302333E-2</v>
      </c>
      <c r="J67" s="4">
        <f t="shared" si="19"/>
        <v>0.9849023966496977</v>
      </c>
      <c r="K67" s="5">
        <f t="shared" si="22"/>
        <v>95514.364828403268</v>
      </c>
      <c r="L67" s="6">
        <f t="shared" si="20"/>
        <v>1442.0379944353044</v>
      </c>
      <c r="M67" s="5">
        <f t="shared" si="23"/>
        <v>473966.72915592801</v>
      </c>
      <c r="N67" s="6">
        <f t="shared" si="16"/>
        <v>4019757.0905072992</v>
      </c>
      <c r="O67" s="49">
        <f t="shared" si="21"/>
        <v>42.085366926001242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69060</v>
      </c>
      <c r="F68" s="48">
        <v>239</v>
      </c>
      <c r="G68" s="3">
        <f t="shared" si="17"/>
        <v>3.4607587604981176E-3</v>
      </c>
      <c r="H68" s="1">
        <v>0.5</v>
      </c>
      <c r="I68" s="3">
        <f t="shared" si="18"/>
        <v>1.7155367333022292E-2</v>
      </c>
      <c r="J68" s="4">
        <f t="shared" si="19"/>
        <v>0.98284463266697775</v>
      </c>
      <c r="K68" s="5">
        <f t="shared" si="22"/>
        <v>94072.326833967963</v>
      </c>
      <c r="L68" s="6">
        <f t="shared" si="20"/>
        <v>1613.8453227088467</v>
      </c>
      <c r="M68" s="5">
        <f t="shared" si="23"/>
        <v>466327.02086306771</v>
      </c>
      <c r="N68" s="6">
        <f t="shared" si="16"/>
        <v>3545790.3613513713</v>
      </c>
      <c r="O68" s="49">
        <f t="shared" si="21"/>
        <v>37.692172402724552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68203</v>
      </c>
      <c r="F69" s="48">
        <v>350</v>
      </c>
      <c r="G69" s="3">
        <f t="shared" si="17"/>
        <v>5.1317390730613024E-3</v>
      </c>
      <c r="H69" s="1">
        <v>0.5</v>
      </c>
      <c r="I69" s="3">
        <f t="shared" si="18"/>
        <v>2.5333680766669562E-2</v>
      </c>
      <c r="J69" s="4">
        <f t="shared" si="19"/>
        <v>0.97466631923333047</v>
      </c>
      <c r="K69" s="5">
        <f t="shared" si="22"/>
        <v>92458.481511259117</v>
      </c>
      <c r="L69" s="6">
        <f t="shared" si="20"/>
        <v>2342.3136547772592</v>
      </c>
      <c r="M69" s="5">
        <f t="shared" si="23"/>
        <v>456436.6234193524</v>
      </c>
      <c r="N69" s="6">
        <f t="shared" si="16"/>
        <v>3079463.3404883035</v>
      </c>
      <c r="O69" s="49">
        <f t="shared" si="21"/>
        <v>33.30644512167661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57540</v>
      </c>
      <c r="F70" s="48">
        <v>337</v>
      </c>
      <c r="G70" s="3">
        <f t="shared" si="17"/>
        <v>5.8567952728536673E-3</v>
      </c>
      <c r="H70" s="1">
        <v>0.5</v>
      </c>
      <c r="I70" s="3">
        <f t="shared" si="18"/>
        <v>2.8861388258467863E-2</v>
      </c>
      <c r="J70" s="4">
        <f t="shared" si="19"/>
        <v>0.97113861174153215</v>
      </c>
      <c r="K70" s="5">
        <f t="shared" si="22"/>
        <v>90116.167856481858</v>
      </c>
      <c r="L70" s="6">
        <f t="shared" si="20"/>
        <v>2600.8777088711795</v>
      </c>
      <c r="M70" s="5">
        <f t="shared" si="23"/>
        <v>444078.64501023135</v>
      </c>
      <c r="N70" s="6">
        <f t="shared" si="16"/>
        <v>2623026.7170689511</v>
      </c>
      <c r="O70" s="49">
        <f t="shared" si="21"/>
        <v>29.107171104372284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46577</v>
      </c>
      <c r="F71" s="48">
        <v>410</v>
      </c>
      <c r="G71" s="3">
        <f t="shared" si="17"/>
        <v>8.8026279064774456E-3</v>
      </c>
      <c r="H71" s="1">
        <v>0.5</v>
      </c>
      <c r="I71" s="3">
        <f t="shared" si="18"/>
        <v>4.3065417419436154E-2</v>
      </c>
      <c r="J71" s="4">
        <f t="shared" si="19"/>
        <v>0.95693458258056385</v>
      </c>
      <c r="K71" s="5">
        <f t="shared" si="22"/>
        <v>87515.290147610678</v>
      </c>
      <c r="L71" s="6">
        <f t="shared" si="20"/>
        <v>3768.8825007899286</v>
      </c>
      <c r="M71" s="5">
        <f t="shared" si="23"/>
        <v>428154.2444860785</v>
      </c>
      <c r="N71" s="6">
        <f t="shared" si="16"/>
        <v>2178948.0720587196</v>
      </c>
      <c r="O71" s="49">
        <f t="shared" si="21"/>
        <v>24.89791290623069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33804</v>
      </c>
      <c r="F72" s="48">
        <v>420</v>
      </c>
      <c r="G72" s="3">
        <f t="shared" si="17"/>
        <v>1.2424565140220093E-2</v>
      </c>
      <c r="H72" s="1">
        <v>0.5</v>
      </c>
      <c r="I72" s="3">
        <f t="shared" si="18"/>
        <v>6.0251334136684459E-2</v>
      </c>
      <c r="J72" s="4">
        <f t="shared" si="19"/>
        <v>0.93974866586331551</v>
      </c>
      <c r="K72" s="5">
        <f t="shared" si="22"/>
        <v>83746.40764682075</v>
      </c>
      <c r="L72" s="6">
        <f t="shared" si="20"/>
        <v>5045.8327898755815</v>
      </c>
      <c r="M72" s="5">
        <f t="shared" si="23"/>
        <v>406117.45625941479</v>
      </c>
      <c r="N72" s="6">
        <f t="shared" si="16"/>
        <v>1750793.827572641</v>
      </c>
      <c r="O72" s="49">
        <f t="shared" si="21"/>
        <v>20.905897658991776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27319</v>
      </c>
      <c r="F73" s="48">
        <v>539</v>
      </c>
      <c r="G73" s="3">
        <f t="shared" si="17"/>
        <v>1.9729858340349207E-2</v>
      </c>
      <c r="H73" s="1">
        <v>0.5</v>
      </c>
      <c r="I73" s="3">
        <f t="shared" si="18"/>
        <v>9.4012174489386577E-2</v>
      </c>
      <c r="J73" s="4">
        <f t="shared" si="19"/>
        <v>0.90598782551061341</v>
      </c>
      <c r="K73" s="5">
        <f t="shared" si="22"/>
        <v>78700.574856945168</v>
      </c>
      <c r="L73" s="6">
        <f t="shared" si="20"/>
        <v>7398.8121758661582</v>
      </c>
      <c r="M73" s="5">
        <f t="shared" si="23"/>
        <v>375005.84384506044</v>
      </c>
      <c r="N73" s="6">
        <f t="shared" si="16"/>
        <v>1344676.3713132262</v>
      </c>
      <c r="O73" s="49">
        <f t="shared" si="21"/>
        <v>17.085979025660968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24659</v>
      </c>
      <c r="F74" s="48">
        <v>748</v>
      </c>
      <c r="G74" s="3">
        <f t="shared" si="17"/>
        <v>3.0333752382497262E-2</v>
      </c>
      <c r="H74" s="1">
        <v>0.5</v>
      </c>
      <c r="I74" s="3">
        <f t="shared" si="18"/>
        <v>0.14097779788156356</v>
      </c>
      <c r="J74" s="4">
        <f t="shared" si="19"/>
        <v>0.85902220211843638</v>
      </c>
      <c r="K74" s="5">
        <f t="shared" si="22"/>
        <v>71301.76268107901</v>
      </c>
      <c r="L74" s="6">
        <f t="shared" si="20"/>
        <v>10051.965487852372</v>
      </c>
      <c r="M74" s="5">
        <f t="shared" si="23"/>
        <v>331378.8996857641</v>
      </c>
      <c r="N74" s="6">
        <f t="shared" si="16"/>
        <v>969670.52746816573</v>
      </c>
      <c r="O74" s="49">
        <f t="shared" si="21"/>
        <v>13.599530937339399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16318</v>
      </c>
      <c r="F75" s="48">
        <v>830</v>
      </c>
      <c r="G75" s="3">
        <f t="shared" si="17"/>
        <v>5.0864076479960781E-2</v>
      </c>
      <c r="H75" s="1">
        <v>0.5</v>
      </c>
      <c r="I75" s="3">
        <f t="shared" si="18"/>
        <v>0.22562931550046214</v>
      </c>
      <c r="J75" s="4">
        <f t="shared" si="19"/>
        <v>0.77437068449953783</v>
      </c>
      <c r="K75" s="5">
        <f t="shared" si="22"/>
        <v>61249.797193226637</v>
      </c>
      <c r="L75" s="6">
        <f t="shared" si="20"/>
        <v>13819.749815249852</v>
      </c>
      <c r="M75" s="5">
        <f t="shared" si="23"/>
        <v>271699.61142800859</v>
      </c>
      <c r="N75" s="6">
        <f t="shared" si="16"/>
        <v>638291.62778240163</v>
      </c>
      <c r="O75" s="49">
        <f t="shared" si="21"/>
        <v>10.421122306230064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9671</v>
      </c>
      <c r="F76" s="48">
        <v>863</v>
      </c>
      <c r="G76" s="3">
        <f t="shared" si="17"/>
        <v>8.9235859786992042E-2</v>
      </c>
      <c r="H76" s="1">
        <v>0.5</v>
      </c>
      <c r="I76" s="3">
        <f t="shared" si="18"/>
        <v>0.36479688887010192</v>
      </c>
      <c r="J76" s="4">
        <f t="shared" si="19"/>
        <v>0.63520311112989813</v>
      </c>
      <c r="K76" s="5">
        <f t="shared" si="22"/>
        <v>47430.047377976785</v>
      </c>
      <c r="L76" s="6">
        <f t="shared" si="20"/>
        <v>17302.333722447467</v>
      </c>
      <c r="M76" s="5">
        <f t="shared" si="23"/>
        <v>193894.40258376527</v>
      </c>
      <c r="N76" s="6">
        <f t="shared" si="16"/>
        <v>366592.01635439298</v>
      </c>
      <c r="O76" s="49">
        <f t="shared" si="21"/>
        <v>7.7291092170532556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4141</v>
      </c>
      <c r="F77" s="48">
        <v>562</v>
      </c>
      <c r="G77" s="3">
        <f t="shared" si="17"/>
        <v>0.1357160106254528</v>
      </c>
      <c r="H77" s="1">
        <v>0.5</v>
      </c>
      <c r="I77" s="3">
        <f t="shared" si="18"/>
        <v>0.50667147493689146</v>
      </c>
      <c r="J77" s="4">
        <f t="shared" si="19"/>
        <v>0.49332852506310854</v>
      </c>
      <c r="K77" s="5">
        <f t="shared" si="22"/>
        <v>30127.713655529318</v>
      </c>
      <c r="L77" s="6">
        <f t="shared" si="20"/>
        <v>15264.853114323365</v>
      </c>
      <c r="M77" s="5">
        <f t="shared" si="23"/>
        <v>112476.43549183819</v>
      </c>
      <c r="N77" s="6">
        <f t="shared" si="16"/>
        <v>172697.61377062771</v>
      </c>
      <c r="O77" s="49">
        <f t="shared" si="21"/>
        <v>5.7321845177233568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1373</v>
      </c>
      <c r="F78" s="48">
        <v>321</v>
      </c>
      <c r="G78" s="3">
        <f t="shared" si="17"/>
        <v>0.23379461034231611</v>
      </c>
      <c r="H78" s="1">
        <v>0.5</v>
      </c>
      <c r="I78" s="3">
        <f t="shared" si="18"/>
        <v>0.73776143415306827</v>
      </c>
      <c r="J78" s="4">
        <f t="shared" si="19"/>
        <v>0.26223856584693173</v>
      </c>
      <c r="K78" s="5">
        <f t="shared" si="22"/>
        <v>14862.860541205953</v>
      </c>
      <c r="L78" s="6">
        <f t="shared" si="20"/>
        <v>10965.245308497153</v>
      </c>
      <c r="M78" s="5">
        <f t="shared" si="23"/>
        <v>46901.18943478688</v>
      </c>
      <c r="N78" s="6">
        <f t="shared" si="16"/>
        <v>60221.178278789521</v>
      </c>
      <c r="O78" s="49">
        <f t="shared" si="21"/>
        <v>4.0517892307360137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337</v>
      </c>
      <c r="F79" s="48">
        <v>93</v>
      </c>
      <c r="G79" s="3">
        <f t="shared" si="17"/>
        <v>0.27596439169139464</v>
      </c>
      <c r="H79" s="1">
        <v>0.5</v>
      </c>
      <c r="I79" s="3">
        <f t="shared" si="18"/>
        <v>0.81650570676031597</v>
      </c>
      <c r="J79" s="4">
        <f t="shared" si="19"/>
        <v>0.18349429323968403</v>
      </c>
      <c r="K79" s="5">
        <f t="shared" si="22"/>
        <v>3897.6152327088002</v>
      </c>
      <c r="L79" s="6">
        <f t="shared" si="20"/>
        <v>3182.4250802626725</v>
      </c>
      <c r="M79" s="5">
        <f t="shared" si="23"/>
        <v>11532.01346288732</v>
      </c>
      <c r="N79" s="6">
        <f t="shared" si="16"/>
        <v>13319.988844002639</v>
      </c>
      <c r="O79" s="49">
        <f t="shared" si="21"/>
        <v>3.4174714661984198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178</v>
      </c>
      <c r="F80" s="56">
        <v>27</v>
      </c>
      <c r="G80" s="57">
        <f t="shared" si="17"/>
        <v>0.15168539325842698</v>
      </c>
      <c r="H80" s="54">
        <v>0.5</v>
      </c>
      <c r="I80" s="57">
        <f t="shared" si="18"/>
        <v>0.54989816700611005</v>
      </c>
      <c r="J80" s="58">
        <f t="shared" si="19"/>
        <v>0.45010183299388995</v>
      </c>
      <c r="K80" s="59">
        <f t="shared" si="22"/>
        <v>715.19015244612774</v>
      </c>
      <c r="L80" s="60">
        <f t="shared" si="20"/>
        <v>715.19015244612774</v>
      </c>
      <c r="M80" s="59">
        <f t="shared" si="23"/>
        <v>1787.9753811153194</v>
      </c>
      <c r="N80" s="60">
        <f t="shared" si="16"/>
        <v>1787.9753811153194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66FF"/>
  </sheetPr>
  <dimension ref="B2:Q82"/>
  <sheetViews>
    <sheetView zoomScale="90" zoomScaleNormal="90" workbookViewId="0">
      <selection activeCell="F17" sqref="F17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131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4879</v>
      </c>
      <c r="F5" s="14">
        <v>46</v>
      </c>
      <c r="G5" s="3">
        <f>+F5/E5</f>
        <v>9.4281615085058407E-3</v>
      </c>
      <c r="H5" s="1">
        <v>0.1</v>
      </c>
      <c r="I5" s="3">
        <f>+(D5*G5)/(1+D5*(1-H5)*G5)</f>
        <v>9.3488334281765714E-3</v>
      </c>
      <c r="J5" s="4">
        <f>1-I5</f>
        <v>0.99065116657182339</v>
      </c>
      <c r="K5" s="5">
        <v>100000</v>
      </c>
      <c r="L5" s="6">
        <f>+K5-K6</f>
        <v>934.88334281765856</v>
      </c>
      <c r="M5" s="5">
        <f>0.1*D5*L5+(K6*D5)</f>
        <v>99158.604991464104</v>
      </c>
      <c r="N5" s="6">
        <f t="shared" ref="N5:N26" si="0">+N6+M5</f>
        <v>7017402.5561491</v>
      </c>
      <c r="O5" s="15">
        <f>+N5/K5</f>
        <v>70.174025561490993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20744</v>
      </c>
      <c r="F6" s="14">
        <v>26</v>
      </c>
      <c r="G6" s="3">
        <f t="shared" ref="G6:G26" si="1">+F6/E6</f>
        <v>1.2533744697261859E-3</v>
      </c>
      <c r="H6" s="1">
        <v>0.4</v>
      </c>
      <c r="I6" s="3">
        <f t="shared" ref="I6:I26" si="2">+(D6*G6)/(1+D6*(1-H6)*G6)</f>
        <v>4.9984620116887112E-3</v>
      </c>
      <c r="J6" s="4">
        <f t="shared" ref="J6:J26" si="3">1-I6</f>
        <v>0.99500153798831126</v>
      </c>
      <c r="K6" s="5">
        <f>+K5-(K5*I5)</f>
        <v>99065.116657182341</v>
      </c>
      <c r="L6" s="6">
        <f t="shared" ref="L6:L26" si="4">+K6-K7</f>
        <v>495.17322229444108</v>
      </c>
      <c r="M6" s="5">
        <f>0.4*D6*L6+(K7*D6)</f>
        <v>395072.0508952227</v>
      </c>
      <c r="N6" s="6">
        <f t="shared" si="0"/>
        <v>6918243.951157636</v>
      </c>
      <c r="O6" s="15">
        <f t="shared" ref="O6:O26" si="5">+N6/K6</f>
        <v>69.835318269481434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25010</v>
      </c>
      <c r="F7" s="14">
        <v>7</v>
      </c>
      <c r="G7" s="3">
        <f t="shared" si="1"/>
        <v>2.7988804478208716E-4</v>
      </c>
      <c r="H7" s="1">
        <v>0.5</v>
      </c>
      <c r="I7" s="3">
        <f t="shared" si="2"/>
        <v>1.3984616921386475E-3</v>
      </c>
      <c r="J7" s="4">
        <f t="shared" si="3"/>
        <v>0.99860153830786136</v>
      </c>
      <c r="K7" s="5">
        <f t="shared" ref="K7:K26" si="6">+K6-(K6*I6)</f>
        <v>98569.9434348879</v>
      </c>
      <c r="L7" s="6">
        <f t="shared" si="4"/>
        <v>137.84628988995973</v>
      </c>
      <c r="M7" s="5">
        <f>0.5*D7*(K7+K8)</f>
        <v>492505.10144971457</v>
      </c>
      <c r="N7" s="6">
        <f t="shared" si="0"/>
        <v>6523171.9002624135</v>
      </c>
      <c r="O7" s="15">
        <f t="shared" si="5"/>
        <v>66.178103313728784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30173</v>
      </c>
      <c r="F8" s="14">
        <v>26</v>
      </c>
      <c r="G8" s="3">
        <f t="shared" si="1"/>
        <v>8.6169754416199913E-4</v>
      </c>
      <c r="H8" s="1">
        <v>0.5</v>
      </c>
      <c r="I8" s="3">
        <f t="shared" si="2"/>
        <v>4.2992261392949269E-3</v>
      </c>
      <c r="J8" s="4">
        <f t="shared" si="3"/>
        <v>0.9957007738607051</v>
      </c>
      <c r="K8" s="5">
        <f t="shared" si="6"/>
        <v>98432.097144997941</v>
      </c>
      <c r="L8" s="6">
        <f t="shared" si="4"/>
        <v>423.18184499139898</v>
      </c>
      <c r="M8" s="5">
        <f t="shared" ref="M8:M26" si="7">0.5*D8*(K8+K9)</f>
        <v>491102.53111251118</v>
      </c>
      <c r="N8" s="6">
        <f t="shared" si="0"/>
        <v>6030666.7988126986</v>
      </c>
      <c r="O8" s="15">
        <f t="shared" si="5"/>
        <v>61.267279411197237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31358</v>
      </c>
      <c r="F9" s="14">
        <v>60</v>
      </c>
      <c r="G9" s="3">
        <f t="shared" si="1"/>
        <v>1.9133873333758531E-3</v>
      </c>
      <c r="H9" s="1">
        <v>0.5</v>
      </c>
      <c r="I9" s="3">
        <f t="shared" si="2"/>
        <v>9.5213913926621811E-3</v>
      </c>
      <c r="J9" s="4">
        <f t="shared" si="3"/>
        <v>0.99047860860733783</v>
      </c>
      <c r="K9" s="5">
        <f t="shared" si="6"/>
        <v>98008.915300006542</v>
      </c>
      <c r="L9" s="6">
        <f t="shared" si="4"/>
        <v>933.18124254164286</v>
      </c>
      <c r="M9" s="5">
        <f t="shared" si="7"/>
        <v>487711.62339367857</v>
      </c>
      <c r="N9" s="6">
        <f t="shared" si="0"/>
        <v>5539564.2677001879</v>
      </c>
      <c r="O9" s="15">
        <f t="shared" si="5"/>
        <v>56.52102414095198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30509</v>
      </c>
      <c r="F10" s="14">
        <v>66</v>
      </c>
      <c r="G10" s="3">
        <f t="shared" si="1"/>
        <v>2.1632960765675703E-3</v>
      </c>
      <c r="H10" s="1">
        <v>0.5</v>
      </c>
      <c r="I10" s="3">
        <f t="shared" si="2"/>
        <v>1.0758296928995242E-2</v>
      </c>
      <c r="J10" s="4">
        <f t="shared" si="3"/>
        <v>0.98924170307100479</v>
      </c>
      <c r="K10" s="5">
        <f t="shared" si="6"/>
        <v>97075.734057464899</v>
      </c>
      <c r="L10" s="6">
        <f t="shared" si="4"/>
        <v>1044.3695715903887</v>
      </c>
      <c r="M10" s="5">
        <f t="shared" si="7"/>
        <v>482767.74635834852</v>
      </c>
      <c r="N10" s="6">
        <f t="shared" si="0"/>
        <v>5051852.6443065088</v>
      </c>
      <c r="O10" s="15">
        <f t="shared" si="5"/>
        <v>52.040323911596865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34246</v>
      </c>
      <c r="F11" s="14">
        <v>98</v>
      </c>
      <c r="G11" s="3">
        <f t="shared" si="1"/>
        <v>2.8616480756876715E-3</v>
      </c>
      <c r="H11" s="1">
        <v>0.5</v>
      </c>
      <c r="I11" s="3">
        <f t="shared" si="2"/>
        <v>1.4206604621495462E-2</v>
      </c>
      <c r="J11" s="4">
        <f t="shared" si="3"/>
        <v>0.98579339537850452</v>
      </c>
      <c r="K11" s="5">
        <f t="shared" si="6"/>
        <v>96031.36448587451</v>
      </c>
      <c r="L11" s="6">
        <f t="shared" si="4"/>
        <v>1364.2796265135403</v>
      </c>
      <c r="M11" s="5">
        <f t="shared" si="7"/>
        <v>476746.1233630887</v>
      </c>
      <c r="N11" s="6">
        <f t="shared" si="0"/>
        <v>4569084.8979481608</v>
      </c>
      <c r="O11" s="15">
        <f t="shared" si="5"/>
        <v>47.57908962774593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34021</v>
      </c>
      <c r="F12" s="14">
        <v>146</v>
      </c>
      <c r="G12" s="3">
        <f t="shared" si="1"/>
        <v>4.2914670350665766E-3</v>
      </c>
      <c r="H12" s="1">
        <v>0.5</v>
      </c>
      <c r="I12" s="3">
        <f t="shared" si="2"/>
        <v>2.1229570173907988E-2</v>
      </c>
      <c r="J12" s="4">
        <f t="shared" si="3"/>
        <v>0.97877042982609197</v>
      </c>
      <c r="K12" s="5">
        <f t="shared" si="6"/>
        <v>94667.08485936097</v>
      </c>
      <c r="L12" s="6">
        <f t="shared" si="4"/>
        <v>2009.7415211811021</v>
      </c>
      <c r="M12" s="5">
        <f t="shared" si="7"/>
        <v>468311.07049385208</v>
      </c>
      <c r="N12" s="6">
        <f t="shared" si="0"/>
        <v>4092338.7745850724</v>
      </c>
      <c r="O12" s="15">
        <f t="shared" si="5"/>
        <v>43.228739753259759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32256</v>
      </c>
      <c r="F13" s="14">
        <v>157</v>
      </c>
      <c r="G13" s="3">
        <f t="shared" si="1"/>
        <v>4.867311507936508E-3</v>
      </c>
      <c r="H13" s="1">
        <v>0.5</v>
      </c>
      <c r="I13" s="3">
        <f t="shared" si="2"/>
        <v>2.4043983643965268E-2</v>
      </c>
      <c r="J13" s="4">
        <f t="shared" si="3"/>
        <v>0.97595601635603468</v>
      </c>
      <c r="K13" s="5">
        <f t="shared" si="6"/>
        <v>92657.343338179868</v>
      </c>
      <c r="L13" s="6">
        <f t="shared" si="4"/>
        <v>2227.8516477164667</v>
      </c>
      <c r="M13" s="5">
        <f t="shared" si="7"/>
        <v>457717.08757160814</v>
      </c>
      <c r="N13" s="6">
        <f t="shared" si="0"/>
        <v>3624027.7040912202</v>
      </c>
      <c r="O13" s="15">
        <f t="shared" si="5"/>
        <v>39.112147764309185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33833</v>
      </c>
      <c r="F14" s="14">
        <v>163</v>
      </c>
      <c r="G14" s="3">
        <f t="shared" si="1"/>
        <v>4.8177814559749359E-3</v>
      </c>
      <c r="H14" s="1">
        <v>0.5</v>
      </c>
      <c r="I14" s="3">
        <f t="shared" si="2"/>
        <v>2.3802222514274031E-2</v>
      </c>
      <c r="J14" s="4">
        <f t="shared" si="3"/>
        <v>0.976197777485726</v>
      </c>
      <c r="K14" s="5">
        <f t="shared" si="6"/>
        <v>90429.491690463401</v>
      </c>
      <c r="L14" s="6">
        <f t="shared" si="4"/>
        <v>2152.422883069099</v>
      </c>
      <c r="M14" s="5">
        <f t="shared" si="7"/>
        <v>446766.40124464419</v>
      </c>
      <c r="N14" s="6">
        <f t="shared" si="0"/>
        <v>3166310.6165196123</v>
      </c>
      <c r="O14" s="15">
        <f t="shared" si="5"/>
        <v>35.014137062251429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31249</v>
      </c>
      <c r="F15" s="14">
        <v>224</v>
      </c>
      <c r="G15" s="3">
        <f t="shared" si="1"/>
        <v>7.1682293833402666E-3</v>
      </c>
      <c r="H15" s="1">
        <v>0.5</v>
      </c>
      <c r="I15" s="3">
        <f t="shared" si="2"/>
        <v>3.5210160646357944E-2</v>
      </c>
      <c r="J15" s="4">
        <f t="shared" si="3"/>
        <v>0.96478983935364204</v>
      </c>
      <c r="K15" s="5">
        <f t="shared" si="6"/>
        <v>88277.068807394302</v>
      </c>
      <c r="L15" s="6">
        <f t="shared" si="4"/>
        <v>3108.2497740979452</v>
      </c>
      <c r="M15" s="5">
        <f t="shared" si="7"/>
        <v>433614.71960172668</v>
      </c>
      <c r="N15" s="6">
        <f t="shared" si="0"/>
        <v>2719544.2152749682</v>
      </c>
      <c r="O15" s="15">
        <f t="shared" si="5"/>
        <v>30.806915680543899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25560</v>
      </c>
      <c r="F16" s="14">
        <v>229</v>
      </c>
      <c r="G16" s="3">
        <f t="shared" si="1"/>
        <v>8.9593114241001571E-3</v>
      </c>
      <c r="H16" s="1">
        <v>0.5</v>
      </c>
      <c r="I16" s="3">
        <f t="shared" si="2"/>
        <v>4.3815172677700187E-2</v>
      </c>
      <c r="J16" s="4">
        <f t="shared" si="3"/>
        <v>0.95618482732229981</v>
      </c>
      <c r="K16" s="5">
        <f t="shared" si="6"/>
        <v>85168.819033296357</v>
      </c>
      <c r="L16" s="6">
        <f t="shared" si="4"/>
        <v>3731.6865126996854</v>
      </c>
      <c r="M16" s="5">
        <f t="shared" si="7"/>
        <v>416514.87888473261</v>
      </c>
      <c r="N16" s="6">
        <f t="shared" si="0"/>
        <v>2285929.4956732416</v>
      </c>
      <c r="O16" s="15">
        <f t="shared" si="5"/>
        <v>26.839981129473781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20713</v>
      </c>
      <c r="F17" s="14">
        <v>274</v>
      </c>
      <c r="G17" s="3">
        <f t="shared" si="1"/>
        <v>1.322840728045189E-2</v>
      </c>
      <c r="H17" s="1">
        <v>0.5</v>
      </c>
      <c r="I17" s="3">
        <f t="shared" si="2"/>
        <v>6.4024675203290027E-2</v>
      </c>
      <c r="J17" s="4">
        <f t="shared" si="3"/>
        <v>0.93597532479670997</v>
      </c>
      <c r="K17" s="5">
        <f t="shared" si="6"/>
        <v>81437.132520596671</v>
      </c>
      <c r="L17" s="6">
        <f t="shared" si="4"/>
        <v>5213.9859591184941</v>
      </c>
      <c r="M17" s="5">
        <f t="shared" si="7"/>
        <v>394150.69770518714</v>
      </c>
      <c r="N17" s="6">
        <f t="shared" si="0"/>
        <v>1869414.6167885088</v>
      </c>
      <c r="O17" s="15">
        <f t="shared" si="5"/>
        <v>22.955309929603747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14433</v>
      </c>
      <c r="F18" s="14">
        <v>245</v>
      </c>
      <c r="G18" s="3">
        <f t="shared" si="1"/>
        <v>1.697498787500866E-2</v>
      </c>
      <c r="H18" s="1">
        <v>0.5</v>
      </c>
      <c r="I18" s="3">
        <f t="shared" si="2"/>
        <v>8.1419693596091858E-2</v>
      </c>
      <c r="J18" s="4">
        <f t="shared" si="3"/>
        <v>0.9185803064039082</v>
      </c>
      <c r="K18" s="5">
        <f t="shared" si="6"/>
        <v>76223.146561478177</v>
      </c>
      <c r="L18" s="6">
        <f t="shared" si="4"/>
        <v>6206.0652379655512</v>
      </c>
      <c r="M18" s="5">
        <f t="shared" si="7"/>
        <v>365600.56971247704</v>
      </c>
      <c r="N18" s="6">
        <f t="shared" si="0"/>
        <v>1475263.9190833217</v>
      </c>
      <c r="O18" s="15">
        <f t="shared" si="5"/>
        <v>19.354539738049777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12369</v>
      </c>
      <c r="F19" s="14">
        <v>328</v>
      </c>
      <c r="G19" s="3">
        <f t="shared" si="1"/>
        <v>2.6517907672406825E-2</v>
      </c>
      <c r="H19" s="1">
        <v>0.5</v>
      </c>
      <c r="I19" s="3">
        <f t="shared" si="2"/>
        <v>0.1243460459473804</v>
      </c>
      <c r="J19" s="4">
        <f t="shared" si="3"/>
        <v>0.87565395405261959</v>
      </c>
      <c r="K19" s="5">
        <f t="shared" si="6"/>
        <v>70017.081323512626</v>
      </c>
      <c r="L19" s="6">
        <f t="shared" si="4"/>
        <v>8706.3472113549724</v>
      </c>
      <c r="M19" s="5">
        <f t="shared" si="7"/>
        <v>328319.53858917573</v>
      </c>
      <c r="N19" s="6">
        <f t="shared" si="0"/>
        <v>1109663.3493708447</v>
      </c>
      <c r="O19" s="15">
        <f t="shared" si="5"/>
        <v>15.848466237026729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10287</v>
      </c>
      <c r="F20" s="14">
        <v>381</v>
      </c>
      <c r="G20" s="3">
        <f t="shared" si="1"/>
        <v>3.7037037037037035E-2</v>
      </c>
      <c r="H20" s="1">
        <v>0.5</v>
      </c>
      <c r="I20" s="3">
        <f t="shared" si="2"/>
        <v>0.16949152542372881</v>
      </c>
      <c r="J20" s="4">
        <f t="shared" si="3"/>
        <v>0.83050847457627119</v>
      </c>
      <c r="K20" s="5">
        <f t="shared" si="6"/>
        <v>61310.734112157654</v>
      </c>
      <c r="L20" s="6">
        <f t="shared" si="4"/>
        <v>10391.649849518246</v>
      </c>
      <c r="M20" s="5">
        <f t="shared" si="7"/>
        <v>280574.54593699262</v>
      </c>
      <c r="N20" s="6">
        <f t="shared" si="0"/>
        <v>781343.81078166887</v>
      </c>
      <c r="O20" s="15">
        <f t="shared" si="5"/>
        <v>12.743996986764701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6380</v>
      </c>
      <c r="F21" s="14">
        <v>393</v>
      </c>
      <c r="G21" s="3">
        <f t="shared" si="1"/>
        <v>6.1598746081504702E-2</v>
      </c>
      <c r="H21" s="1">
        <v>0.5</v>
      </c>
      <c r="I21" s="3">
        <f t="shared" si="2"/>
        <v>0.266893039049236</v>
      </c>
      <c r="J21" s="4">
        <f t="shared" si="3"/>
        <v>0.733106960950764</v>
      </c>
      <c r="K21" s="5">
        <f t="shared" si="6"/>
        <v>50919.084262639408</v>
      </c>
      <c r="L21" s="6">
        <f t="shared" si="4"/>
        <v>13589.949144459955</v>
      </c>
      <c r="M21" s="5">
        <f t="shared" si="7"/>
        <v>220620.54845204717</v>
      </c>
      <c r="N21" s="6">
        <f t="shared" si="0"/>
        <v>500769.26484467625</v>
      </c>
      <c r="O21" s="15">
        <f t="shared" si="5"/>
        <v>9.8346086167166806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3530</v>
      </c>
      <c r="F22" s="14">
        <v>339</v>
      </c>
      <c r="G22" s="3">
        <f t="shared" si="1"/>
        <v>9.6033994334277617E-2</v>
      </c>
      <c r="H22" s="1">
        <v>0.5</v>
      </c>
      <c r="I22" s="3">
        <f t="shared" si="2"/>
        <v>0.38720731010850945</v>
      </c>
      <c r="J22" s="4">
        <f t="shared" si="3"/>
        <v>0.61279268989149061</v>
      </c>
      <c r="K22" s="5">
        <f t="shared" si="6"/>
        <v>37329.135118179453</v>
      </c>
      <c r="L22" s="6">
        <f t="shared" si="4"/>
        <v>14454.113997787361</v>
      </c>
      <c r="M22" s="5">
        <f t="shared" si="7"/>
        <v>150510.39059642886</v>
      </c>
      <c r="N22" s="6">
        <f t="shared" si="0"/>
        <v>280148.71639262908</v>
      </c>
      <c r="O22" s="15">
        <f t="shared" si="5"/>
        <v>7.5048274090924609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1384</v>
      </c>
      <c r="F23" s="14">
        <v>197</v>
      </c>
      <c r="G23" s="3">
        <f t="shared" si="1"/>
        <v>0.14234104046242774</v>
      </c>
      <c r="H23" s="1">
        <v>0.5</v>
      </c>
      <c r="I23" s="3">
        <f t="shared" si="2"/>
        <v>0.5249134026112442</v>
      </c>
      <c r="J23" s="4">
        <f t="shared" si="3"/>
        <v>0.4750865973887558</v>
      </c>
      <c r="K23" s="5">
        <f t="shared" si="6"/>
        <v>22875.021120392092</v>
      </c>
      <c r="L23" s="6">
        <f t="shared" si="4"/>
        <v>12007.405171109089</v>
      </c>
      <c r="M23" s="5">
        <f t="shared" si="7"/>
        <v>84356.592674187734</v>
      </c>
      <c r="N23" s="6">
        <f t="shared" si="0"/>
        <v>129638.32579620024</v>
      </c>
      <c r="O23" s="15">
        <f t="shared" si="5"/>
        <v>5.6672439825917049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490</v>
      </c>
      <c r="F24" s="14">
        <v>108</v>
      </c>
      <c r="G24" s="3">
        <f t="shared" si="1"/>
        <v>0.22040816326530613</v>
      </c>
      <c r="H24" s="1">
        <v>0.5</v>
      </c>
      <c r="I24" s="3">
        <f t="shared" si="2"/>
        <v>0.71052631578947378</v>
      </c>
      <c r="J24" s="4">
        <f t="shared" si="3"/>
        <v>0.28947368421052622</v>
      </c>
      <c r="K24" s="5">
        <f t="shared" si="6"/>
        <v>10867.615949283003</v>
      </c>
      <c r="L24" s="6">
        <f t="shared" si="4"/>
        <v>7721.7271218589767</v>
      </c>
      <c r="M24" s="5">
        <f t="shared" si="7"/>
        <v>35033.761941767574</v>
      </c>
      <c r="N24" s="6">
        <f t="shared" si="0"/>
        <v>45281.733122012505</v>
      </c>
      <c r="O24" s="15">
        <f t="shared" si="5"/>
        <v>4.1666666666666661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95</v>
      </c>
      <c r="F25" s="14">
        <v>28</v>
      </c>
      <c r="G25" s="3">
        <f t="shared" si="1"/>
        <v>0.29473684210526313</v>
      </c>
      <c r="H25" s="1">
        <v>0.5</v>
      </c>
      <c r="I25" s="3">
        <f t="shared" si="2"/>
        <v>0.8484848484848484</v>
      </c>
      <c r="J25" s="4">
        <f t="shared" si="3"/>
        <v>0.1515151515151516</v>
      </c>
      <c r="K25" s="5">
        <f t="shared" si="6"/>
        <v>3145.8888274240262</v>
      </c>
      <c r="L25" s="6">
        <f t="shared" si="4"/>
        <v>2669.2390050870522</v>
      </c>
      <c r="M25" s="5">
        <f t="shared" si="7"/>
        <v>9056.3466244025003</v>
      </c>
      <c r="N25" s="6">
        <f t="shared" si="0"/>
        <v>10247.971180244935</v>
      </c>
      <c r="O25" s="15">
        <f t="shared" si="5"/>
        <v>3.2575757575757578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102</v>
      </c>
      <c r="F26" s="19">
        <v>2</v>
      </c>
      <c r="G26" s="20">
        <f t="shared" si="1"/>
        <v>1.9607843137254902E-2</v>
      </c>
      <c r="H26" s="17">
        <v>0.5</v>
      </c>
      <c r="I26" s="20">
        <f t="shared" si="2"/>
        <v>9.3457943925233641E-2</v>
      </c>
      <c r="J26" s="21">
        <f t="shared" si="3"/>
        <v>0.90654205607476634</v>
      </c>
      <c r="K26" s="22">
        <f t="shared" si="6"/>
        <v>476.64982233697401</v>
      </c>
      <c r="L26" s="23">
        <f t="shared" si="4"/>
        <v>476.64982233697401</v>
      </c>
      <c r="M26" s="22">
        <f t="shared" si="7"/>
        <v>1191.624555842435</v>
      </c>
      <c r="N26" s="23">
        <f t="shared" si="0"/>
        <v>1191.624555842435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138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4648</v>
      </c>
      <c r="F32" s="26">
        <v>30</v>
      </c>
      <c r="G32" s="3">
        <f>+F32/E32</f>
        <v>6.4543889845094663E-3</v>
      </c>
      <c r="H32" s="1">
        <v>0.1</v>
      </c>
      <c r="I32" s="3">
        <f>+(D32*G32)/(1+D32*(1-H32)*G32)</f>
        <v>6.4171122994652408E-3</v>
      </c>
      <c r="J32" s="4">
        <f>1-I32</f>
        <v>0.99358288770053471</v>
      </c>
      <c r="K32" s="5">
        <v>100000</v>
      </c>
      <c r="L32" s="6">
        <f>+K32-K33</f>
        <v>641.71122994652251</v>
      </c>
      <c r="M32" s="5">
        <f>0.1*D32*L32+(K33*D32)</f>
        <v>99422.45989304813</v>
      </c>
      <c r="N32" s="6">
        <f t="shared" ref="N32:N53" si="8">+N33+M32</f>
        <v>7737033.0663315793</v>
      </c>
      <c r="O32" s="27">
        <f>+N32/K32</f>
        <v>77.370330663315798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19270</v>
      </c>
      <c r="F33" s="26">
        <v>13</v>
      </c>
      <c r="G33" s="3">
        <f t="shared" ref="G33:G53" si="9">+F33/E33</f>
        <v>6.7462376751427084E-4</v>
      </c>
      <c r="H33" s="1">
        <v>0.4</v>
      </c>
      <c r="I33" s="3">
        <f t="shared" ref="I33:I53" si="10">+(D33*G33)/(1+D33*(1-H33)*G33)</f>
        <v>2.6941330072741592E-3</v>
      </c>
      <c r="J33" s="4">
        <f t="shared" ref="J33:J53" si="11">1-I33</f>
        <v>0.99730586699272583</v>
      </c>
      <c r="K33" s="5">
        <f>+K32-(K32*I32)</f>
        <v>99358.288770053477</v>
      </c>
      <c r="L33" s="6">
        <f t="shared" ref="L33:L53" si="12">+K33-K34</f>
        <v>267.68444532167632</v>
      </c>
      <c r="M33" s="5">
        <f>0.4*D33*L33+(K34*D33)</f>
        <v>396790.7124114419</v>
      </c>
      <c r="N33" s="6">
        <f t="shared" si="8"/>
        <v>7637610.6064385315</v>
      </c>
      <c r="O33" s="27">
        <f t="shared" ref="O33:O53" si="13">+N33/K33</f>
        <v>76.869385543810836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23624</v>
      </c>
      <c r="F34" s="26">
        <v>9</v>
      </c>
      <c r="G34" s="3">
        <f t="shared" si="9"/>
        <v>3.8096850660345409E-4</v>
      </c>
      <c r="H34" s="1">
        <v>0.5</v>
      </c>
      <c r="I34" s="3">
        <f t="shared" si="10"/>
        <v>1.90303004672996E-3</v>
      </c>
      <c r="J34" s="4">
        <f t="shared" si="11"/>
        <v>0.99809696995327002</v>
      </c>
      <c r="K34" s="5">
        <f t="shared" ref="K34:K53" si="14">+K33-(K33*I33)</f>
        <v>99090.604324731801</v>
      </c>
      <c r="L34" s="6">
        <f t="shared" si="12"/>
        <v>188.57239737859345</v>
      </c>
      <c r="M34" s="5">
        <f>0.5*D34*(K34+K35)</f>
        <v>494981.59063021251</v>
      </c>
      <c r="N34" s="6">
        <f t="shared" si="8"/>
        <v>7240819.8940270897</v>
      </c>
      <c r="O34" s="27">
        <f t="shared" si="13"/>
        <v>73.072719087453081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27735</v>
      </c>
      <c r="F35" s="26">
        <v>7</v>
      </c>
      <c r="G35" s="3">
        <f t="shared" si="9"/>
        <v>2.523886785649901E-4</v>
      </c>
      <c r="H35" s="1">
        <v>0.5</v>
      </c>
      <c r="I35" s="3">
        <f t="shared" si="10"/>
        <v>1.2611476443563643E-3</v>
      </c>
      <c r="J35" s="4">
        <f t="shared" si="11"/>
        <v>0.99873885235564364</v>
      </c>
      <c r="K35" s="5">
        <f t="shared" si="14"/>
        <v>98902.031927353208</v>
      </c>
      <c r="L35" s="6">
        <f t="shared" si="12"/>
        <v>124.73006458724558</v>
      </c>
      <c r="M35" s="5">
        <f t="shared" ref="M35:M53" si="15">0.5*D35*(K35+K36)</f>
        <v>494198.33447529789</v>
      </c>
      <c r="N35" s="6">
        <f t="shared" si="8"/>
        <v>6745838.3033968769</v>
      </c>
      <c r="O35" s="27">
        <f t="shared" si="13"/>
        <v>68.207277160411792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29168</v>
      </c>
      <c r="F36" s="26">
        <v>23</v>
      </c>
      <c r="G36" s="3">
        <f t="shared" si="9"/>
        <v>7.8853538123971475E-4</v>
      </c>
      <c r="H36" s="1">
        <v>0.5</v>
      </c>
      <c r="I36" s="3">
        <f t="shared" si="10"/>
        <v>3.9349198473935436E-3</v>
      </c>
      <c r="J36" s="4">
        <f t="shared" si="11"/>
        <v>0.99606508015260642</v>
      </c>
      <c r="K36" s="5">
        <f t="shared" si="14"/>
        <v>98777.301862765962</v>
      </c>
      <c r="L36" s="6">
        <f t="shared" si="12"/>
        <v>388.68076557178574</v>
      </c>
      <c r="M36" s="5">
        <f t="shared" si="15"/>
        <v>492914.80739990028</v>
      </c>
      <c r="N36" s="6">
        <f t="shared" si="8"/>
        <v>6251639.9689215794</v>
      </c>
      <c r="O36" s="27">
        <f t="shared" si="13"/>
        <v>63.290248377174301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29699</v>
      </c>
      <c r="F37" s="26">
        <v>23</v>
      </c>
      <c r="G37" s="3">
        <f t="shared" si="9"/>
        <v>7.7443684972558003E-4</v>
      </c>
      <c r="H37" s="1">
        <v>0.5</v>
      </c>
      <c r="I37" s="3">
        <f t="shared" si="10"/>
        <v>3.8647018298523018E-3</v>
      </c>
      <c r="J37" s="4">
        <f t="shared" si="11"/>
        <v>0.99613529817014768</v>
      </c>
      <c r="K37" s="5">
        <f t="shared" si="14"/>
        <v>98388.621097194176</v>
      </c>
      <c r="L37" s="6">
        <f t="shared" si="12"/>
        <v>380.24268399097491</v>
      </c>
      <c r="M37" s="5">
        <f t="shared" si="15"/>
        <v>490992.49877599347</v>
      </c>
      <c r="N37" s="6">
        <f t="shared" si="8"/>
        <v>5758725.1615216788</v>
      </c>
      <c r="O37" s="27">
        <f t="shared" si="13"/>
        <v>58.530398101960031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33236</v>
      </c>
      <c r="F38" s="26">
        <v>37</v>
      </c>
      <c r="G38" s="3">
        <f t="shared" si="9"/>
        <v>1.1132506920207004E-3</v>
      </c>
      <c r="H38" s="1">
        <v>0.5</v>
      </c>
      <c r="I38" s="3">
        <f t="shared" si="10"/>
        <v>5.550804866705672E-3</v>
      </c>
      <c r="J38" s="4">
        <f t="shared" si="11"/>
        <v>0.99444919513329433</v>
      </c>
      <c r="K38" s="5">
        <f t="shared" si="14"/>
        <v>98008.378413203201</v>
      </c>
      <c r="L38" s="6">
        <f t="shared" si="12"/>
        <v>544.02538387394452</v>
      </c>
      <c r="M38" s="5">
        <f t="shared" si="15"/>
        <v>488681.82860633114</v>
      </c>
      <c r="N38" s="6">
        <f t="shared" si="8"/>
        <v>5267732.6627456853</v>
      </c>
      <c r="O38" s="27">
        <f t="shared" si="13"/>
        <v>53.747778996372439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33900</v>
      </c>
      <c r="F39" s="26">
        <v>48</v>
      </c>
      <c r="G39" s="3">
        <f t="shared" si="9"/>
        <v>1.415929203539823E-3</v>
      </c>
      <c r="H39" s="1">
        <v>0.5</v>
      </c>
      <c r="I39" s="3">
        <f t="shared" si="10"/>
        <v>7.0546737213403885E-3</v>
      </c>
      <c r="J39" s="4">
        <f t="shared" si="11"/>
        <v>0.99294532627865961</v>
      </c>
      <c r="K39" s="5">
        <f t="shared" si="14"/>
        <v>97464.353029329257</v>
      </c>
      <c r="L39" s="6">
        <f t="shared" si="12"/>
        <v>687.57921008345147</v>
      </c>
      <c r="M39" s="5">
        <f t="shared" si="15"/>
        <v>485602.81712143769</v>
      </c>
      <c r="N39" s="6">
        <f t="shared" si="8"/>
        <v>4779050.8341393545</v>
      </c>
      <c r="O39" s="27">
        <f t="shared" si="13"/>
        <v>49.033833248769717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33221</v>
      </c>
      <c r="F40" s="26">
        <v>82</v>
      </c>
      <c r="G40" s="3">
        <f t="shared" si="9"/>
        <v>2.4683182324433338E-3</v>
      </c>
      <c r="H40" s="1">
        <v>0.5</v>
      </c>
      <c r="I40" s="3">
        <f t="shared" si="10"/>
        <v>1.226590079578771E-2</v>
      </c>
      <c r="J40" s="4">
        <f t="shared" si="11"/>
        <v>0.98773409920421229</v>
      </c>
      <c r="K40" s="5">
        <f t="shared" si="14"/>
        <v>96776.773819245805</v>
      </c>
      <c r="L40" s="6">
        <f t="shared" si="12"/>
        <v>1187.0543070032581</v>
      </c>
      <c r="M40" s="5">
        <f t="shared" si="15"/>
        <v>480916.23332872085</v>
      </c>
      <c r="N40" s="6">
        <f t="shared" si="8"/>
        <v>4293448.0170179168</v>
      </c>
      <c r="O40" s="27">
        <f t="shared" si="13"/>
        <v>44.364446628867547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36064</v>
      </c>
      <c r="F41" s="26">
        <v>78</v>
      </c>
      <c r="G41" s="3">
        <f t="shared" si="9"/>
        <v>2.1628216503992901E-3</v>
      </c>
      <c r="H41" s="1">
        <v>0.5</v>
      </c>
      <c r="I41" s="3">
        <f t="shared" si="10"/>
        <v>1.0755950246835268E-2</v>
      </c>
      <c r="J41" s="4">
        <f t="shared" si="11"/>
        <v>0.98924404975316471</v>
      </c>
      <c r="K41" s="5">
        <f t="shared" si="14"/>
        <v>95589.719512242547</v>
      </c>
      <c r="L41" s="6">
        <f t="shared" si="12"/>
        <v>1028.1582671826181</v>
      </c>
      <c r="M41" s="5">
        <f t="shared" si="15"/>
        <v>475378.20189325616</v>
      </c>
      <c r="N41" s="6">
        <f t="shared" si="8"/>
        <v>3812531.7836891962</v>
      </c>
      <c r="O41" s="27">
        <f t="shared" si="13"/>
        <v>39.884328598755964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36075</v>
      </c>
      <c r="F42" s="26">
        <v>102</v>
      </c>
      <c r="G42" s="3">
        <f t="shared" si="9"/>
        <v>2.8274428274428273E-3</v>
      </c>
      <c r="H42" s="1">
        <v>0.5</v>
      </c>
      <c r="I42" s="3">
        <f t="shared" si="10"/>
        <v>1.4037985136251032E-2</v>
      </c>
      <c r="J42" s="4">
        <f t="shared" si="11"/>
        <v>0.98596201486374901</v>
      </c>
      <c r="K42" s="5">
        <f t="shared" si="14"/>
        <v>94561.561245059929</v>
      </c>
      <c r="L42" s="6">
        <f t="shared" si="12"/>
        <v>1327.4537912188389</v>
      </c>
      <c r="M42" s="5">
        <f t="shared" si="15"/>
        <v>469489.17174725258</v>
      </c>
      <c r="N42" s="6">
        <f t="shared" si="8"/>
        <v>3337153.5817959402</v>
      </c>
      <c r="O42" s="27">
        <f t="shared" si="13"/>
        <v>35.290804612960841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30871</v>
      </c>
      <c r="F43" s="26">
        <v>135</v>
      </c>
      <c r="G43" s="3">
        <f t="shared" si="9"/>
        <v>4.3730361828253055E-3</v>
      </c>
      <c r="H43" s="1">
        <v>0.5</v>
      </c>
      <c r="I43" s="3">
        <f t="shared" si="10"/>
        <v>2.1628722944069728E-2</v>
      </c>
      <c r="J43" s="4">
        <f t="shared" si="11"/>
        <v>0.9783712770559303</v>
      </c>
      <c r="K43" s="5">
        <f t="shared" si="14"/>
        <v>93234.10745384109</v>
      </c>
      <c r="L43" s="6">
        <f t="shared" si="12"/>
        <v>2016.5346790567564</v>
      </c>
      <c r="M43" s="5">
        <f t="shared" si="15"/>
        <v>461129.20057156356</v>
      </c>
      <c r="N43" s="6">
        <f t="shared" si="8"/>
        <v>2867664.4100486878</v>
      </c>
      <c r="O43" s="27">
        <f t="shared" si="13"/>
        <v>30.757675365406683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25217</v>
      </c>
      <c r="F44" s="26">
        <v>176</v>
      </c>
      <c r="G44" s="3">
        <f t="shared" si="9"/>
        <v>6.9794186461514061E-3</v>
      </c>
      <c r="H44" s="1">
        <v>0.5</v>
      </c>
      <c r="I44" s="3">
        <f t="shared" si="10"/>
        <v>3.4298631952293726E-2</v>
      </c>
      <c r="J44" s="4">
        <f t="shared" si="11"/>
        <v>0.96570136804770623</v>
      </c>
      <c r="K44" s="5">
        <f t="shared" si="14"/>
        <v>91217.572774784334</v>
      </c>
      <c r="L44" s="6">
        <f t="shared" si="12"/>
        <v>3128.6379561838985</v>
      </c>
      <c r="M44" s="5">
        <f t="shared" si="15"/>
        <v>448266.26898346189</v>
      </c>
      <c r="N44" s="6">
        <f t="shared" si="8"/>
        <v>2406535.2094771243</v>
      </c>
      <c r="O44" s="27">
        <f t="shared" si="13"/>
        <v>26.382364014649305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18698</v>
      </c>
      <c r="F45" s="26">
        <v>167</v>
      </c>
      <c r="G45" s="3">
        <f t="shared" si="9"/>
        <v>8.9314365172745748E-3</v>
      </c>
      <c r="H45" s="1">
        <v>0.5</v>
      </c>
      <c r="I45" s="3">
        <f t="shared" si="10"/>
        <v>4.3681828882320625E-2</v>
      </c>
      <c r="J45" s="4">
        <f t="shared" si="11"/>
        <v>0.95631817111767936</v>
      </c>
      <c r="K45" s="5">
        <f t="shared" si="14"/>
        <v>88088.934818600435</v>
      </c>
      <c r="L45" s="6">
        <f t="shared" si="12"/>
        <v>3847.8857771720068</v>
      </c>
      <c r="M45" s="5">
        <f t="shared" si="15"/>
        <v>430824.95965007215</v>
      </c>
      <c r="N45" s="6">
        <f t="shared" si="8"/>
        <v>1958268.9404936624</v>
      </c>
      <c r="O45" s="27">
        <f t="shared" si="13"/>
        <v>22.230589398387909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15075</v>
      </c>
      <c r="F46" s="26">
        <v>235</v>
      </c>
      <c r="G46" s="3">
        <f t="shared" si="9"/>
        <v>1.5588723051409618E-2</v>
      </c>
      <c r="H46" s="1">
        <v>0.5</v>
      </c>
      <c r="I46" s="3">
        <f t="shared" si="10"/>
        <v>7.5019952114924182E-2</v>
      </c>
      <c r="J46" s="4">
        <f t="shared" si="11"/>
        <v>0.92498004788507582</v>
      </c>
      <c r="K46" s="5">
        <f t="shared" si="14"/>
        <v>84241.049041428429</v>
      </c>
      <c r="L46" s="6">
        <f t="shared" si="12"/>
        <v>6319.7594651989348</v>
      </c>
      <c r="M46" s="5">
        <f t="shared" si="15"/>
        <v>405405.84654414479</v>
      </c>
      <c r="N46" s="6">
        <f t="shared" si="8"/>
        <v>1527443.9808435901</v>
      </c>
      <c r="O46" s="27">
        <f t="shared" si="13"/>
        <v>18.131825258876074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13982</v>
      </c>
      <c r="F47" s="26">
        <v>333</v>
      </c>
      <c r="G47" s="3">
        <f t="shared" si="9"/>
        <v>2.381633528822772E-2</v>
      </c>
      <c r="H47" s="1">
        <v>0.5</v>
      </c>
      <c r="I47" s="3">
        <f t="shared" si="10"/>
        <v>0.11238988828512604</v>
      </c>
      <c r="J47" s="4">
        <f t="shared" si="11"/>
        <v>0.88761011171487392</v>
      </c>
      <c r="K47" s="5">
        <f t="shared" si="14"/>
        <v>77921.289576229494</v>
      </c>
      <c r="L47" s="6">
        <f t="shared" si="12"/>
        <v>8757.5650305053859</v>
      </c>
      <c r="M47" s="5">
        <f t="shared" si="15"/>
        <v>367712.53530488402</v>
      </c>
      <c r="N47" s="6">
        <f t="shared" si="8"/>
        <v>1122038.1342994454</v>
      </c>
      <c r="O47" s="27">
        <f t="shared" si="13"/>
        <v>14.399635072796999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9635</v>
      </c>
      <c r="F48" s="26">
        <v>433</v>
      </c>
      <c r="G48" s="3">
        <f t="shared" si="9"/>
        <v>4.4940321743642965E-2</v>
      </c>
      <c r="H48" s="1">
        <v>0.5</v>
      </c>
      <c r="I48" s="3">
        <f t="shared" si="10"/>
        <v>0.20200606484721248</v>
      </c>
      <c r="J48" s="4">
        <f t="shared" si="11"/>
        <v>0.79799393515278749</v>
      </c>
      <c r="K48" s="5">
        <f t="shared" si="14"/>
        <v>69163.724545724108</v>
      </c>
      <c r="L48" s="6">
        <f t="shared" si="12"/>
        <v>13971.49182565829</v>
      </c>
      <c r="M48" s="5">
        <f t="shared" si="15"/>
        <v>310889.89316447481</v>
      </c>
      <c r="N48" s="6">
        <f t="shared" si="8"/>
        <v>754325.59899456147</v>
      </c>
      <c r="O48" s="27">
        <f t="shared" si="13"/>
        <v>10.906376195745173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5995</v>
      </c>
      <c r="F49" s="26">
        <v>481</v>
      </c>
      <c r="G49" s="3">
        <f t="shared" si="9"/>
        <v>8.0233527939949964E-2</v>
      </c>
      <c r="H49" s="1">
        <v>0.5</v>
      </c>
      <c r="I49" s="3">
        <f t="shared" si="10"/>
        <v>0.3341437999305315</v>
      </c>
      <c r="J49" s="4">
        <f t="shared" si="11"/>
        <v>0.66585620006946855</v>
      </c>
      <c r="K49" s="5">
        <f t="shared" si="14"/>
        <v>55192.232720065818</v>
      </c>
      <c r="L49" s="6">
        <f t="shared" si="12"/>
        <v>18442.142367733002</v>
      </c>
      <c r="M49" s="5">
        <f t="shared" si="15"/>
        <v>229855.8076809966</v>
      </c>
      <c r="N49" s="6">
        <f t="shared" si="8"/>
        <v>443435.7058300866</v>
      </c>
      <c r="O49" s="27">
        <f t="shared" si="13"/>
        <v>8.0343860716631248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2687</v>
      </c>
      <c r="F50" s="26">
        <v>349</v>
      </c>
      <c r="G50" s="3">
        <f t="shared" si="9"/>
        <v>0.12988462969854855</v>
      </c>
      <c r="H50" s="1">
        <v>0.5</v>
      </c>
      <c r="I50" s="3">
        <f t="shared" si="10"/>
        <v>0.49023739289226009</v>
      </c>
      <c r="J50" s="4">
        <f t="shared" si="11"/>
        <v>0.50976260710773991</v>
      </c>
      <c r="K50" s="5">
        <f t="shared" si="14"/>
        <v>36750.090352332816</v>
      </c>
      <c r="L50" s="6">
        <f t="shared" si="12"/>
        <v>18016.268482882639</v>
      </c>
      <c r="M50" s="5">
        <f t="shared" si="15"/>
        <v>138709.78055445748</v>
      </c>
      <c r="N50" s="6">
        <f t="shared" si="8"/>
        <v>213579.89814909</v>
      </c>
      <c r="O50" s="27">
        <f t="shared" si="13"/>
        <v>5.8116836204059128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907</v>
      </c>
      <c r="F51" s="26">
        <v>218</v>
      </c>
      <c r="G51" s="3">
        <f t="shared" si="9"/>
        <v>0.24035281146637266</v>
      </c>
      <c r="H51" s="1">
        <v>0.5</v>
      </c>
      <c r="I51" s="3">
        <f t="shared" si="10"/>
        <v>0.75068870523415976</v>
      </c>
      <c r="J51" s="4">
        <f t="shared" si="11"/>
        <v>0.24931129476584024</v>
      </c>
      <c r="K51" s="5">
        <f t="shared" si="14"/>
        <v>18733.821869450177</v>
      </c>
      <c r="L51" s="6">
        <f t="shared" si="12"/>
        <v>14063.268483264939</v>
      </c>
      <c r="M51" s="5">
        <f t="shared" si="15"/>
        <v>58510.938139088539</v>
      </c>
      <c r="N51" s="6">
        <f t="shared" si="8"/>
        <v>74870.117594632509</v>
      </c>
      <c r="O51" s="27">
        <f t="shared" si="13"/>
        <v>3.9965212713336151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229</v>
      </c>
      <c r="F52" s="26">
        <v>61</v>
      </c>
      <c r="G52" s="3">
        <f t="shared" si="9"/>
        <v>0.26637554585152839</v>
      </c>
      <c r="H52" s="1">
        <v>0.5</v>
      </c>
      <c r="I52" s="3">
        <f t="shared" si="10"/>
        <v>0.79947575360419398</v>
      </c>
      <c r="J52" s="4">
        <f t="shared" si="11"/>
        <v>0.20052424639580602</v>
      </c>
      <c r="K52" s="5">
        <f t="shared" si="14"/>
        <v>4670.5533861852382</v>
      </c>
      <c r="L52" s="6">
        <f t="shared" si="12"/>
        <v>3733.9941881690634</v>
      </c>
      <c r="M52" s="5">
        <f t="shared" si="15"/>
        <v>14017.781460503535</v>
      </c>
      <c r="N52" s="6">
        <f t="shared" si="8"/>
        <v>16359.179455543972</v>
      </c>
      <c r="O52" s="27">
        <f t="shared" si="13"/>
        <v>3.5026212319790306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118</v>
      </c>
      <c r="F53" s="31">
        <v>16</v>
      </c>
      <c r="G53" s="32">
        <f t="shared" si="9"/>
        <v>0.13559322033898305</v>
      </c>
      <c r="H53" s="29">
        <v>0.5</v>
      </c>
      <c r="I53" s="32">
        <f t="shared" si="10"/>
        <v>0.50632911392405067</v>
      </c>
      <c r="J53" s="33">
        <f t="shared" si="11"/>
        <v>0.49367088607594933</v>
      </c>
      <c r="K53" s="34">
        <f t="shared" si="14"/>
        <v>936.55919801617483</v>
      </c>
      <c r="L53" s="35">
        <f t="shared" si="12"/>
        <v>936.55919801617483</v>
      </c>
      <c r="M53" s="34">
        <f t="shared" si="15"/>
        <v>2341.3979950404373</v>
      </c>
      <c r="N53" s="35">
        <f t="shared" si="8"/>
        <v>2341.3979950404373</v>
      </c>
      <c r="O53" s="36">
        <f t="shared" si="13"/>
        <v>2.5000000000000004</v>
      </c>
    </row>
    <row r="56" spans="2:15" ht="15.6" x14ac:dyDescent="0.3">
      <c r="B56" s="46" t="s">
        <v>139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9360</v>
      </c>
      <c r="F59" s="48">
        <v>76</v>
      </c>
      <c r="G59" s="3">
        <f>+F59/E59</f>
        <v>8.1196581196581203E-3</v>
      </c>
      <c r="H59" s="1">
        <v>0.1</v>
      </c>
      <c r="I59" s="3">
        <f>+(D59*G59)/(1+D59*(1-H59)*G59)</f>
        <v>8.060752619744602E-3</v>
      </c>
      <c r="J59" s="4">
        <f>1-I59</f>
        <v>0.99193924738025541</v>
      </c>
      <c r="K59" s="5">
        <v>100000</v>
      </c>
      <c r="L59" s="6">
        <f>+K59-K60</f>
        <v>806.07526197445986</v>
      </c>
      <c r="M59" s="5">
        <f>0.1*D59*L59+(K60*D59)</f>
        <v>99274.532264222988</v>
      </c>
      <c r="N59" s="6">
        <f t="shared" ref="N59:N80" si="16">+N60+M59</f>
        <v>7365869.0558429137</v>
      </c>
      <c r="O59" s="49">
        <f>+N59/K59</f>
        <v>73.658690558429143</v>
      </c>
    </row>
    <row r="60" spans="2:15" x14ac:dyDescent="0.25">
      <c r="B60" s="8" t="s">
        <v>15</v>
      </c>
      <c r="C60" s="1">
        <v>1</v>
      </c>
      <c r="D60" s="1">
        <v>4</v>
      </c>
      <c r="E60" s="47">
        <v>40404</v>
      </c>
      <c r="F60" s="48">
        <v>39</v>
      </c>
      <c r="G60" s="3">
        <f t="shared" ref="G60:G80" si="17">+F60/E60</f>
        <v>9.6525096525096527E-4</v>
      </c>
      <c r="H60" s="1">
        <v>0.4</v>
      </c>
      <c r="I60" s="3">
        <f t="shared" ref="I60:I80" si="18">+(D60*G60)/(1+D60*(1-H60)*G60)</f>
        <v>3.852080123266564E-3</v>
      </c>
      <c r="J60" s="4">
        <f t="shared" ref="J60:J80" si="19">1-I60</f>
        <v>0.99614791987673346</v>
      </c>
      <c r="K60" s="5">
        <f>+K59-(K59*I59)</f>
        <v>99193.92473802554</v>
      </c>
      <c r="L60" s="6">
        <f t="shared" ref="L60:L80" si="20">+K60-K61</f>
        <v>382.10294583214272</v>
      </c>
      <c r="M60" s="5">
        <f>0.4*D60*L60+(K61*D60)</f>
        <v>395858.65188210504</v>
      </c>
      <c r="N60" s="6">
        <f t="shared" si="16"/>
        <v>7266594.5235786904</v>
      </c>
      <c r="O60" s="49">
        <f t="shared" ref="O60:O80" si="21">+N60/K60</f>
        <v>73.256447335560196</v>
      </c>
    </row>
    <row r="61" spans="2:15" x14ac:dyDescent="0.25">
      <c r="B61" s="9" t="s">
        <v>16</v>
      </c>
      <c r="C61" s="1">
        <v>5</v>
      </c>
      <c r="D61" s="1">
        <v>5</v>
      </c>
      <c r="E61" s="47">
        <v>48502</v>
      </c>
      <c r="F61" s="48">
        <v>16</v>
      </c>
      <c r="G61" s="3">
        <f t="shared" si="17"/>
        <v>3.298833037812874E-4</v>
      </c>
      <c r="H61" s="1">
        <v>0.5</v>
      </c>
      <c r="I61" s="3">
        <f t="shared" si="18"/>
        <v>1.6480573523958634E-3</v>
      </c>
      <c r="J61" s="4">
        <f t="shared" si="19"/>
        <v>0.99835194264760418</v>
      </c>
      <c r="K61" s="5">
        <f t="shared" ref="K61:K80" si="22">+K60-(K60*I60)</f>
        <v>98811.821792193397</v>
      </c>
      <c r="L61" s="6">
        <f t="shared" si="20"/>
        <v>162.84754940825223</v>
      </c>
      <c r="M61" s="5">
        <f>0.5*D61*(K61+K62)</f>
        <v>493651.99008744629</v>
      </c>
      <c r="N61" s="6">
        <f t="shared" si="16"/>
        <v>6870735.8716965858</v>
      </c>
      <c r="O61" s="49">
        <f t="shared" si="21"/>
        <v>69.533541099425477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58825</v>
      </c>
      <c r="F62" s="48">
        <v>33</v>
      </c>
      <c r="G62" s="3">
        <f t="shared" si="17"/>
        <v>5.609859753506162E-4</v>
      </c>
      <c r="H62" s="1">
        <v>0.5</v>
      </c>
      <c r="I62" s="3">
        <f t="shared" si="18"/>
        <v>2.8010015702584559E-3</v>
      </c>
      <c r="J62" s="4">
        <f t="shared" si="19"/>
        <v>0.99719899842974158</v>
      </c>
      <c r="K62" s="5">
        <f t="shared" si="22"/>
        <v>98648.974242785145</v>
      </c>
      <c r="L62" s="6">
        <f t="shared" si="20"/>
        <v>276.31593175842136</v>
      </c>
      <c r="M62" s="5">
        <f t="shared" ref="M62:M80" si="23">0.5*D62*(K62+K63)</f>
        <v>492554.08138452971</v>
      </c>
      <c r="N62" s="6">
        <f t="shared" si="16"/>
        <v>6377083.881609139</v>
      </c>
      <c r="O62" s="49">
        <f t="shared" si="21"/>
        <v>64.644198589581762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60732</v>
      </c>
      <c r="F63" s="48">
        <v>83</v>
      </c>
      <c r="G63" s="3">
        <f t="shared" si="17"/>
        <v>1.3666600803530263E-3</v>
      </c>
      <c r="H63" s="1">
        <v>0.5</v>
      </c>
      <c r="I63" s="3">
        <f t="shared" si="18"/>
        <v>6.8100329014842594E-3</v>
      </c>
      <c r="J63" s="4">
        <f t="shared" si="19"/>
        <v>0.9931899670985157</v>
      </c>
      <c r="K63" s="5">
        <f t="shared" si="22"/>
        <v>98372.658311026724</v>
      </c>
      <c r="L63" s="6">
        <f t="shared" si="20"/>
        <v>669.9210397045681</v>
      </c>
      <c r="M63" s="5">
        <f t="shared" si="23"/>
        <v>490188.48895587213</v>
      </c>
      <c r="N63" s="6">
        <f t="shared" si="16"/>
        <v>5884529.8002246097</v>
      </c>
      <c r="O63" s="49">
        <f t="shared" si="21"/>
        <v>59.818753516036729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60871</v>
      </c>
      <c r="F64" s="48">
        <v>89</v>
      </c>
      <c r="G64" s="3">
        <f t="shared" si="17"/>
        <v>1.4621083931593041E-3</v>
      </c>
      <c r="H64" s="1">
        <v>0.5</v>
      </c>
      <c r="I64" s="3">
        <f t="shared" si="18"/>
        <v>7.2839172743417871E-3</v>
      </c>
      <c r="J64" s="4">
        <f t="shared" si="19"/>
        <v>0.99271608272565826</v>
      </c>
      <c r="K64" s="5">
        <f t="shared" si="22"/>
        <v>97702.737271322156</v>
      </c>
      <c r="L64" s="6">
        <f t="shared" si="20"/>
        <v>711.65865576105716</v>
      </c>
      <c r="M64" s="5">
        <f t="shared" si="23"/>
        <v>486734.53971720813</v>
      </c>
      <c r="N64" s="6">
        <f t="shared" si="16"/>
        <v>5394341.3112687375</v>
      </c>
      <c r="O64" s="49">
        <f t="shared" si="21"/>
        <v>55.211772586151405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68007</v>
      </c>
      <c r="F65" s="48">
        <v>135</v>
      </c>
      <c r="G65" s="3">
        <f t="shared" si="17"/>
        <v>1.9850897701707178E-3</v>
      </c>
      <c r="H65" s="1">
        <v>0.5</v>
      </c>
      <c r="I65" s="3">
        <f t="shared" si="18"/>
        <v>9.8764348265039607E-3</v>
      </c>
      <c r="J65" s="4">
        <f t="shared" si="19"/>
        <v>0.99012356517349609</v>
      </c>
      <c r="K65" s="5">
        <f t="shared" si="22"/>
        <v>96991.078615561099</v>
      </c>
      <c r="L65" s="6">
        <f t="shared" si="20"/>
        <v>957.92606669891393</v>
      </c>
      <c r="M65" s="5">
        <f t="shared" si="23"/>
        <v>482560.57791105821</v>
      </c>
      <c r="N65" s="6">
        <f t="shared" si="16"/>
        <v>4907606.7715515289</v>
      </c>
      <c r="O65" s="49">
        <f t="shared" si="21"/>
        <v>50.598537943923432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67964</v>
      </c>
      <c r="F66" s="48">
        <v>194</v>
      </c>
      <c r="G66" s="3">
        <f t="shared" si="17"/>
        <v>2.8544523571302455E-3</v>
      </c>
      <c r="H66" s="1">
        <v>0.5</v>
      </c>
      <c r="I66" s="3">
        <f t="shared" si="18"/>
        <v>1.4171134713436281E-2</v>
      </c>
      <c r="J66" s="4">
        <f t="shared" si="19"/>
        <v>0.98582886528656377</v>
      </c>
      <c r="K66" s="5">
        <f t="shared" si="22"/>
        <v>96033.152548862185</v>
      </c>
      <c r="L66" s="6">
        <f t="shared" si="20"/>
        <v>1360.898741725905</v>
      </c>
      <c r="M66" s="5">
        <f t="shared" si="23"/>
        <v>476763.5158899962</v>
      </c>
      <c r="N66" s="6">
        <f t="shared" si="16"/>
        <v>4425046.1936404705</v>
      </c>
      <c r="O66" s="49">
        <f t="shared" si="21"/>
        <v>46.078318540974514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66077</v>
      </c>
      <c r="F67" s="48">
        <v>239</v>
      </c>
      <c r="G67" s="3">
        <f t="shared" si="17"/>
        <v>3.6169922968657779E-3</v>
      </c>
      <c r="H67" s="1">
        <v>0.5</v>
      </c>
      <c r="I67" s="3">
        <f t="shared" si="18"/>
        <v>1.7922894059947955E-2</v>
      </c>
      <c r="J67" s="4">
        <f t="shared" si="19"/>
        <v>0.98207710594005204</v>
      </c>
      <c r="K67" s="5">
        <f t="shared" si="22"/>
        <v>94672.25380713628</v>
      </c>
      <c r="L67" s="6">
        <f t="shared" si="20"/>
        <v>1696.8007754018035</v>
      </c>
      <c r="M67" s="5">
        <f t="shared" si="23"/>
        <v>469119.26709717693</v>
      </c>
      <c r="N67" s="6">
        <f t="shared" si="16"/>
        <v>3948282.6777504748</v>
      </c>
      <c r="O67" s="49">
        <f t="shared" si="21"/>
        <v>41.704750008316147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70868</v>
      </c>
      <c r="F68" s="48">
        <v>241</v>
      </c>
      <c r="G68" s="3">
        <f t="shared" si="17"/>
        <v>3.4006886041654909E-3</v>
      </c>
      <c r="H68" s="1">
        <v>0.5</v>
      </c>
      <c r="I68" s="3">
        <f t="shared" si="18"/>
        <v>1.6860103119468874E-2</v>
      </c>
      <c r="J68" s="4">
        <f t="shared" si="19"/>
        <v>0.98313989688053116</v>
      </c>
      <c r="K68" s="5">
        <f t="shared" si="22"/>
        <v>92975.453031734476</v>
      </c>
      <c r="L68" s="6">
        <f t="shared" si="20"/>
        <v>1567.5757256943762</v>
      </c>
      <c r="M68" s="5">
        <f t="shared" si="23"/>
        <v>460958.32584443648</v>
      </c>
      <c r="N68" s="6">
        <f t="shared" si="16"/>
        <v>3479163.4106532978</v>
      </c>
      <c r="O68" s="49">
        <f t="shared" si="21"/>
        <v>37.420236172076365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66675</v>
      </c>
      <c r="F69" s="48">
        <v>326</v>
      </c>
      <c r="G69" s="3">
        <f t="shared" si="17"/>
        <v>4.8893888263967008E-3</v>
      </c>
      <c r="H69" s="1">
        <v>0.5</v>
      </c>
      <c r="I69" s="3">
        <f t="shared" si="18"/>
        <v>2.4151726181656546E-2</v>
      </c>
      <c r="J69" s="4">
        <f t="shared" si="19"/>
        <v>0.97584827381834349</v>
      </c>
      <c r="K69" s="5">
        <f t="shared" si="22"/>
        <v>91407.8773060401</v>
      </c>
      <c r="L69" s="6">
        <f t="shared" si="20"/>
        <v>2207.6580235419387</v>
      </c>
      <c r="M69" s="5">
        <f t="shared" si="23"/>
        <v>451520.24147134565</v>
      </c>
      <c r="N69" s="6">
        <f t="shared" si="16"/>
        <v>3018205.0848088614</v>
      </c>
      <c r="O69" s="49">
        <f t="shared" si="21"/>
        <v>33.019091721205768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54888</v>
      </c>
      <c r="F70" s="48">
        <v>364</v>
      </c>
      <c r="G70" s="3">
        <f t="shared" si="17"/>
        <v>6.631686343098674E-3</v>
      </c>
      <c r="H70" s="1">
        <v>0.5</v>
      </c>
      <c r="I70" s="3">
        <f t="shared" si="18"/>
        <v>3.2617656546829632E-2</v>
      </c>
      <c r="J70" s="4">
        <f t="shared" si="19"/>
        <v>0.96738234345317031</v>
      </c>
      <c r="K70" s="5">
        <f t="shared" si="22"/>
        <v>89200.219282498161</v>
      </c>
      <c r="L70" s="6">
        <f t="shared" si="20"/>
        <v>2909.5021164584177</v>
      </c>
      <c r="M70" s="5">
        <f t="shared" si="23"/>
        <v>438727.34112134483</v>
      </c>
      <c r="N70" s="6">
        <f t="shared" si="16"/>
        <v>2566684.8433375158</v>
      </c>
      <c r="O70" s="49">
        <f t="shared" si="21"/>
        <v>28.774423022535341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45233</v>
      </c>
      <c r="F71" s="48">
        <v>450</v>
      </c>
      <c r="G71" s="3">
        <f t="shared" si="17"/>
        <v>9.9484889350695289E-3</v>
      </c>
      <c r="H71" s="1">
        <v>0.5</v>
      </c>
      <c r="I71" s="3">
        <f t="shared" si="18"/>
        <v>4.8535312135985151E-2</v>
      </c>
      <c r="J71" s="4">
        <f t="shared" si="19"/>
        <v>0.95146468786401484</v>
      </c>
      <c r="K71" s="5">
        <f t="shared" si="22"/>
        <v>86290.717166039743</v>
      </c>
      <c r="L71" s="6">
        <f t="shared" si="20"/>
        <v>4188.1468920917541</v>
      </c>
      <c r="M71" s="5">
        <f t="shared" si="23"/>
        <v>420983.21859996935</v>
      </c>
      <c r="N71" s="6">
        <f t="shared" si="16"/>
        <v>2127957.502216171</v>
      </c>
      <c r="O71" s="49">
        <f t="shared" si="21"/>
        <v>24.66032931585881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32138</v>
      </c>
      <c r="F72" s="48">
        <v>412</v>
      </c>
      <c r="G72" s="3">
        <f t="shared" si="17"/>
        <v>1.2819714979152404E-2</v>
      </c>
      <c r="H72" s="1">
        <v>0.5</v>
      </c>
      <c r="I72" s="3">
        <f t="shared" si="18"/>
        <v>6.2108055957549445E-2</v>
      </c>
      <c r="J72" s="4">
        <f t="shared" si="19"/>
        <v>0.93789194404245058</v>
      </c>
      <c r="K72" s="5">
        <f t="shared" si="22"/>
        <v>82102.570273947989</v>
      </c>
      <c r="L72" s="6">
        <f t="shared" si="20"/>
        <v>5099.23102883299</v>
      </c>
      <c r="M72" s="5">
        <f t="shared" si="23"/>
        <v>397764.77379765746</v>
      </c>
      <c r="N72" s="6">
        <f t="shared" si="16"/>
        <v>1706974.2836162015</v>
      </c>
      <c r="O72" s="49">
        <f t="shared" si="21"/>
        <v>20.790753297011488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27648</v>
      </c>
      <c r="F73" s="48">
        <v>563</v>
      </c>
      <c r="G73" s="3">
        <f t="shared" si="17"/>
        <v>2.0363136574074073E-2</v>
      </c>
      <c r="H73" s="1">
        <v>0.5</v>
      </c>
      <c r="I73" s="3">
        <f t="shared" si="18"/>
        <v>9.6883550446559177E-2</v>
      </c>
      <c r="J73" s="4">
        <f t="shared" si="19"/>
        <v>0.90311644955344084</v>
      </c>
      <c r="K73" s="5">
        <f t="shared" si="22"/>
        <v>77003.339245114999</v>
      </c>
      <c r="L73" s="6">
        <f t="shared" si="20"/>
        <v>7460.3569023076125</v>
      </c>
      <c r="M73" s="5">
        <f t="shared" si="23"/>
        <v>366365.803969806</v>
      </c>
      <c r="N73" s="6">
        <f t="shared" si="16"/>
        <v>1309209.5098185439</v>
      </c>
      <c r="O73" s="49">
        <f t="shared" si="21"/>
        <v>17.001983584778092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23686</v>
      </c>
      <c r="F74" s="48">
        <v>714</v>
      </c>
      <c r="G74" s="3">
        <f t="shared" si="17"/>
        <v>3.0144389090602044E-2</v>
      </c>
      <c r="H74" s="1">
        <v>0.5</v>
      </c>
      <c r="I74" s="3">
        <f t="shared" si="18"/>
        <v>0.14015939696125004</v>
      </c>
      <c r="J74" s="4">
        <f t="shared" si="19"/>
        <v>0.85984060303874998</v>
      </c>
      <c r="K74" s="5">
        <f t="shared" si="22"/>
        <v>69542.982342807387</v>
      </c>
      <c r="L74" s="6">
        <f t="shared" si="20"/>
        <v>9747.1024680547416</v>
      </c>
      <c r="M74" s="5">
        <f t="shared" si="23"/>
        <v>323347.15554390009</v>
      </c>
      <c r="N74" s="6">
        <f t="shared" si="16"/>
        <v>942843.70584873785</v>
      </c>
      <c r="O74" s="49">
        <f t="shared" si="21"/>
        <v>13.557711706999481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15759</v>
      </c>
      <c r="F75" s="48">
        <v>826</v>
      </c>
      <c r="G75" s="3">
        <f t="shared" si="17"/>
        <v>5.2414493305412778E-2</v>
      </c>
      <c r="H75" s="1">
        <v>0.5</v>
      </c>
      <c r="I75" s="3">
        <f t="shared" si="18"/>
        <v>0.23171005385996407</v>
      </c>
      <c r="J75" s="4">
        <f t="shared" si="19"/>
        <v>0.76828994614003587</v>
      </c>
      <c r="K75" s="5">
        <f t="shared" si="22"/>
        <v>59795.879874752645</v>
      </c>
      <c r="L75" s="6">
        <f t="shared" si="20"/>
        <v>13855.306546382875</v>
      </c>
      <c r="M75" s="5">
        <f t="shared" si="23"/>
        <v>264341.13300780603</v>
      </c>
      <c r="N75" s="6">
        <f t="shared" si="16"/>
        <v>619496.55030483776</v>
      </c>
      <c r="O75" s="49">
        <f t="shared" si="21"/>
        <v>10.360187885894879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9255</v>
      </c>
      <c r="F76" s="48">
        <v>820</v>
      </c>
      <c r="G76" s="3">
        <f t="shared" si="17"/>
        <v>8.8600756347920043E-2</v>
      </c>
      <c r="H76" s="1">
        <v>0.5</v>
      </c>
      <c r="I76" s="3">
        <f t="shared" si="18"/>
        <v>0.36267138434321095</v>
      </c>
      <c r="J76" s="4">
        <f t="shared" si="19"/>
        <v>0.637328615656789</v>
      </c>
      <c r="K76" s="5">
        <f t="shared" si="22"/>
        <v>45940.57332836977</v>
      </c>
      <c r="L76" s="6">
        <f t="shared" si="20"/>
        <v>16661.33132652066</v>
      </c>
      <c r="M76" s="5">
        <f t="shared" si="23"/>
        <v>188049.53832554718</v>
      </c>
      <c r="N76" s="6">
        <f t="shared" si="16"/>
        <v>355155.41729703179</v>
      </c>
      <c r="O76" s="49">
        <f t="shared" si="21"/>
        <v>7.7307571840360989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3880</v>
      </c>
      <c r="F77" s="48">
        <v>546</v>
      </c>
      <c r="G77" s="3">
        <f t="shared" si="17"/>
        <v>0.14072164948453608</v>
      </c>
      <c r="H77" s="1">
        <v>0.5</v>
      </c>
      <c r="I77" s="3">
        <f t="shared" si="18"/>
        <v>0.52049571020019059</v>
      </c>
      <c r="J77" s="4">
        <f t="shared" si="19"/>
        <v>0.47950428979980941</v>
      </c>
      <c r="K77" s="5">
        <f t="shared" si="22"/>
        <v>29279.24200184911</v>
      </c>
      <c r="L77" s="6">
        <f t="shared" si="20"/>
        <v>15239.719859875702</v>
      </c>
      <c r="M77" s="5">
        <f t="shared" si="23"/>
        <v>108296.91035955629</v>
      </c>
      <c r="N77" s="6">
        <f t="shared" si="16"/>
        <v>167105.87897148461</v>
      </c>
      <c r="O77" s="49">
        <f t="shared" si="21"/>
        <v>5.7073157481648993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1462</v>
      </c>
      <c r="F78" s="48">
        <v>326</v>
      </c>
      <c r="G78" s="3">
        <f t="shared" si="17"/>
        <v>0.22298221614227087</v>
      </c>
      <c r="H78" s="1">
        <v>0.5</v>
      </c>
      <c r="I78" s="3">
        <f t="shared" si="18"/>
        <v>0.71585419411506368</v>
      </c>
      <c r="J78" s="4">
        <f t="shared" si="19"/>
        <v>0.28414580588493632</v>
      </c>
      <c r="K78" s="5">
        <f t="shared" si="22"/>
        <v>14039.522141973408</v>
      </c>
      <c r="L78" s="6">
        <f t="shared" si="20"/>
        <v>10050.250808702967</v>
      </c>
      <c r="M78" s="5">
        <f t="shared" si="23"/>
        <v>45071.98368810962</v>
      </c>
      <c r="N78" s="6">
        <f t="shared" si="16"/>
        <v>58808.9686119283</v>
      </c>
      <c r="O78" s="49">
        <f t="shared" si="21"/>
        <v>4.1888155463717274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326</v>
      </c>
      <c r="F79" s="48">
        <v>89</v>
      </c>
      <c r="G79" s="3">
        <f t="shared" si="17"/>
        <v>0.27300613496932513</v>
      </c>
      <c r="H79" s="1">
        <v>0.5</v>
      </c>
      <c r="I79" s="3">
        <f t="shared" si="18"/>
        <v>0.81130355515041019</v>
      </c>
      <c r="J79" s="4">
        <f t="shared" si="19"/>
        <v>0.18869644484958981</v>
      </c>
      <c r="K79" s="5">
        <f t="shared" si="22"/>
        <v>3989.2713332704407</v>
      </c>
      <c r="L79" s="6">
        <f t="shared" si="20"/>
        <v>3236.5100151419256</v>
      </c>
      <c r="M79" s="5">
        <f t="shared" si="23"/>
        <v>11855.08162849739</v>
      </c>
      <c r="N79" s="6">
        <f t="shared" si="16"/>
        <v>13736.984923818678</v>
      </c>
      <c r="O79" s="49">
        <f t="shared" si="21"/>
        <v>3.443482224247949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281</v>
      </c>
      <c r="F80" s="56">
        <v>18</v>
      </c>
      <c r="G80" s="57">
        <f t="shared" si="17"/>
        <v>6.4056939501779361E-2</v>
      </c>
      <c r="H80" s="54">
        <v>0.5</v>
      </c>
      <c r="I80" s="57">
        <f t="shared" si="18"/>
        <v>0.27607361963190186</v>
      </c>
      <c r="J80" s="58">
        <f t="shared" si="19"/>
        <v>0.7239263803680982</v>
      </c>
      <c r="K80" s="59">
        <f t="shared" si="22"/>
        <v>752.76131812851509</v>
      </c>
      <c r="L80" s="60">
        <f t="shared" si="20"/>
        <v>752.76131812851509</v>
      </c>
      <c r="M80" s="59">
        <f t="shared" si="23"/>
        <v>1881.9032953212877</v>
      </c>
      <c r="N80" s="60">
        <f t="shared" si="16"/>
        <v>1881.9032953212877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/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Q82"/>
  <sheetViews>
    <sheetView zoomScale="90" zoomScaleNormal="90" workbookViewId="0">
      <selection activeCell="B4" sqref="B4:O26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132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4870</v>
      </c>
      <c r="F5" s="14">
        <v>39</v>
      </c>
      <c r="G5" s="3">
        <f>+F5/E5</f>
        <v>8.0082135523613963E-3</v>
      </c>
      <c r="H5" s="1">
        <v>0.1</v>
      </c>
      <c r="I5" s="3">
        <f>+(D5*G5)/(1+D5*(1-H5)*G5)</f>
        <v>7.9509082383641527E-3</v>
      </c>
      <c r="J5" s="4">
        <f>1-I5</f>
        <v>0.9920490917616358</v>
      </c>
      <c r="K5" s="5">
        <v>100000</v>
      </c>
      <c r="L5" s="6">
        <f>+K5-K6</f>
        <v>795.0908238364209</v>
      </c>
      <c r="M5" s="5">
        <f>0.1*D5*L5+(K6*D5)</f>
        <v>99284.418258547215</v>
      </c>
      <c r="N5" s="6">
        <f t="shared" ref="N5:N26" si="0">+N6+M5</f>
        <v>7219908.844901978</v>
      </c>
      <c r="O5" s="15">
        <f>+N5/K5</f>
        <v>72.199088449019783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20768</v>
      </c>
      <c r="F6" s="14">
        <v>16</v>
      </c>
      <c r="G6" s="3">
        <f t="shared" ref="G6:G26" si="1">+F6/E6</f>
        <v>7.7041602465331282E-4</v>
      </c>
      <c r="H6" s="1">
        <v>0.4</v>
      </c>
      <c r="I6" s="3">
        <f t="shared" ref="I6:I26" si="2">+(D6*G6)/(1+D6*(1-H6)*G6)</f>
        <v>3.0759766225776689E-3</v>
      </c>
      <c r="J6" s="4">
        <f t="shared" ref="J6:J26" si="3">1-I6</f>
        <v>0.99692402337742236</v>
      </c>
      <c r="K6" s="5">
        <f>+K5-(K5*I5)</f>
        <v>99204.909176163579</v>
      </c>
      <c r="L6" s="6">
        <f t="shared" ref="L6:L26" si="4">+K6-K7</f>
        <v>305.15198147081537</v>
      </c>
      <c r="M6" s="5">
        <f>0.4*D6*L6+(K7*D6)</f>
        <v>396087.27194912435</v>
      </c>
      <c r="N6" s="6">
        <f t="shared" si="0"/>
        <v>7120624.4266434312</v>
      </c>
      <c r="O6" s="15">
        <f t="shared" ref="O6:O26" si="5">+N6/K6</f>
        <v>71.776936098988301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25687</v>
      </c>
      <c r="F7" s="14">
        <v>11</v>
      </c>
      <c r="G7" s="3">
        <f t="shared" si="1"/>
        <v>4.2823217970179469E-4</v>
      </c>
      <c r="H7" s="1">
        <v>0.5</v>
      </c>
      <c r="I7" s="3">
        <f t="shared" si="2"/>
        <v>2.1388710649633473E-3</v>
      </c>
      <c r="J7" s="4">
        <f t="shared" si="3"/>
        <v>0.99786112893503665</v>
      </c>
      <c r="K7" s="5">
        <f t="shared" ref="K7:K26" si="6">+K6-(K6*I6)</f>
        <v>98899.757194692764</v>
      </c>
      <c r="L7" s="6">
        <f t="shared" si="4"/>
        <v>211.53382899562712</v>
      </c>
      <c r="M7" s="5">
        <f>0.5*D7*(K7+K8)</f>
        <v>493969.95140097477</v>
      </c>
      <c r="N7" s="6">
        <f t="shared" si="0"/>
        <v>6724537.1546943067</v>
      </c>
      <c r="O7" s="15">
        <f t="shared" si="5"/>
        <v>67.99346475094444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30782</v>
      </c>
      <c r="F8" s="14">
        <v>19</v>
      </c>
      <c r="G8" s="3">
        <f t="shared" si="1"/>
        <v>6.17243843804821E-4</v>
      </c>
      <c r="H8" s="1">
        <v>0.5</v>
      </c>
      <c r="I8" s="3">
        <f t="shared" si="2"/>
        <v>3.0814641820334425E-3</v>
      </c>
      <c r="J8" s="4">
        <f t="shared" si="3"/>
        <v>0.99691853581796652</v>
      </c>
      <c r="K8" s="5">
        <f t="shared" si="6"/>
        <v>98688.223365697137</v>
      </c>
      <c r="L8" s="6">
        <f t="shared" si="4"/>
        <v>304.10422548990755</v>
      </c>
      <c r="M8" s="5">
        <f t="shared" ref="M8:M26" si="7">0.5*D8*(K8+K9)</f>
        <v>492680.85626476095</v>
      </c>
      <c r="N8" s="6">
        <f t="shared" si="0"/>
        <v>6230567.2032933319</v>
      </c>
      <c r="O8" s="15">
        <f t="shared" si="5"/>
        <v>63.133847087361829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31464</v>
      </c>
      <c r="F9" s="14">
        <v>46</v>
      </c>
      <c r="G9" s="3">
        <f t="shared" si="1"/>
        <v>1.4619883040935672E-3</v>
      </c>
      <c r="H9" s="1">
        <v>0.5</v>
      </c>
      <c r="I9" s="3">
        <f t="shared" si="2"/>
        <v>7.283321194464675E-3</v>
      </c>
      <c r="J9" s="4">
        <f t="shared" si="3"/>
        <v>0.99271667880553538</v>
      </c>
      <c r="K9" s="5">
        <f t="shared" si="6"/>
        <v>98384.119140207229</v>
      </c>
      <c r="L9" s="6">
        <f t="shared" si="4"/>
        <v>716.56314013260999</v>
      </c>
      <c r="M9" s="5">
        <f t="shared" si="7"/>
        <v>490129.18785070465</v>
      </c>
      <c r="N9" s="6">
        <f t="shared" si="0"/>
        <v>5737886.3470285712</v>
      </c>
      <c r="O9" s="15">
        <f t="shared" si="5"/>
        <v>58.321265638934143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30891</v>
      </c>
      <c r="F10" s="14">
        <v>57</v>
      </c>
      <c r="G10" s="3">
        <f t="shared" si="1"/>
        <v>1.8451976303777799E-3</v>
      </c>
      <c r="H10" s="1">
        <v>0.5</v>
      </c>
      <c r="I10" s="3">
        <f t="shared" si="2"/>
        <v>9.183624148098023E-3</v>
      </c>
      <c r="J10" s="4">
        <f t="shared" si="3"/>
        <v>0.99081637585190196</v>
      </c>
      <c r="K10" s="5">
        <f t="shared" si="6"/>
        <v>97667.556000074619</v>
      </c>
      <c r="L10" s="6">
        <f t="shared" si="4"/>
        <v>896.94212576800783</v>
      </c>
      <c r="M10" s="5">
        <f t="shared" si="7"/>
        <v>486095.42468595307</v>
      </c>
      <c r="N10" s="6">
        <f t="shared" si="0"/>
        <v>5247757.1591778668</v>
      </c>
      <c r="O10" s="15">
        <f t="shared" si="5"/>
        <v>53.73081270891899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34481</v>
      </c>
      <c r="F11" s="14">
        <v>56</v>
      </c>
      <c r="G11" s="3">
        <f t="shared" si="1"/>
        <v>1.6240828282242394E-3</v>
      </c>
      <c r="H11" s="1">
        <v>0.5</v>
      </c>
      <c r="I11" s="3">
        <f t="shared" si="2"/>
        <v>8.0875769041910978E-3</v>
      </c>
      <c r="J11" s="4">
        <f t="shared" si="3"/>
        <v>0.99191242309580885</v>
      </c>
      <c r="K11" s="5">
        <f t="shared" si="6"/>
        <v>96770.613874306611</v>
      </c>
      <c r="L11" s="6">
        <f t="shared" si="4"/>
        <v>782.63978177423996</v>
      </c>
      <c r="M11" s="5">
        <f t="shared" si="7"/>
        <v>481896.46991709742</v>
      </c>
      <c r="N11" s="6">
        <f t="shared" si="0"/>
        <v>4761661.7344919136</v>
      </c>
      <c r="O11" s="15">
        <f t="shared" si="5"/>
        <v>49.205658038676283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33823</v>
      </c>
      <c r="F12" s="14">
        <v>95</v>
      </c>
      <c r="G12" s="3">
        <f t="shared" si="1"/>
        <v>2.8087396150548445E-3</v>
      </c>
      <c r="H12" s="1">
        <v>0.5</v>
      </c>
      <c r="I12" s="3">
        <f t="shared" si="2"/>
        <v>1.3945772962816167E-2</v>
      </c>
      <c r="J12" s="4">
        <f t="shared" si="3"/>
        <v>0.98605422703718382</v>
      </c>
      <c r="K12" s="5">
        <f t="shared" si="6"/>
        <v>95987.974092532371</v>
      </c>
      <c r="L12" s="6">
        <f t="shared" si="4"/>
        <v>1338.6264938551321</v>
      </c>
      <c r="M12" s="5">
        <f t="shared" si="7"/>
        <v>476593.30422802409</v>
      </c>
      <c r="N12" s="6">
        <f t="shared" si="0"/>
        <v>4279765.2645748165</v>
      </c>
      <c r="O12" s="15">
        <f t="shared" si="5"/>
        <v>44.586473514370915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33029</v>
      </c>
      <c r="F13" s="14">
        <v>128</v>
      </c>
      <c r="G13" s="3">
        <f t="shared" si="1"/>
        <v>3.8753822398498289E-3</v>
      </c>
      <c r="H13" s="1">
        <v>0.5</v>
      </c>
      <c r="I13" s="3">
        <f t="shared" si="2"/>
        <v>1.9190980239287534E-2</v>
      </c>
      <c r="J13" s="4">
        <f t="shared" si="3"/>
        <v>0.98080901976071244</v>
      </c>
      <c r="K13" s="5">
        <f t="shared" si="6"/>
        <v>94649.347598677239</v>
      </c>
      <c r="L13" s="6">
        <f t="shared" si="4"/>
        <v>1816.413759427669</v>
      </c>
      <c r="M13" s="5">
        <f t="shared" si="7"/>
        <v>468705.70359481702</v>
      </c>
      <c r="N13" s="6">
        <f t="shared" si="0"/>
        <v>3803171.9603467924</v>
      </c>
      <c r="O13" s="15">
        <f t="shared" si="5"/>
        <v>40.181702852011448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34049</v>
      </c>
      <c r="F14" s="14">
        <v>153</v>
      </c>
      <c r="G14" s="3">
        <f t="shared" si="1"/>
        <v>4.493524038885136E-3</v>
      </c>
      <c r="H14" s="1">
        <v>0.5</v>
      </c>
      <c r="I14" s="3">
        <f t="shared" si="2"/>
        <v>2.2218027097280105E-2</v>
      </c>
      <c r="J14" s="4">
        <f t="shared" si="3"/>
        <v>0.97778197290271984</v>
      </c>
      <c r="K14" s="5">
        <f t="shared" si="6"/>
        <v>92832.93383924957</v>
      </c>
      <c r="L14" s="6">
        <f t="shared" si="4"/>
        <v>2062.5646395604563</v>
      </c>
      <c r="M14" s="5">
        <f t="shared" si="7"/>
        <v>459008.25759734667</v>
      </c>
      <c r="N14" s="6">
        <f t="shared" si="0"/>
        <v>3334466.2567519755</v>
      </c>
      <c r="O14" s="15">
        <f t="shared" si="5"/>
        <v>35.9190011437748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30561</v>
      </c>
      <c r="F15" s="14">
        <v>183</v>
      </c>
      <c r="G15" s="3">
        <f t="shared" si="1"/>
        <v>5.9880239520958087E-3</v>
      </c>
      <c r="H15" s="1">
        <v>0.5</v>
      </c>
      <c r="I15" s="3">
        <f t="shared" si="2"/>
        <v>2.9498525073746312E-2</v>
      </c>
      <c r="J15" s="4">
        <f t="shared" si="3"/>
        <v>0.97050147492625372</v>
      </c>
      <c r="K15" s="5">
        <f t="shared" si="6"/>
        <v>90770.369199689114</v>
      </c>
      <c r="L15" s="6">
        <f t="shared" si="4"/>
        <v>2677.5920117902424</v>
      </c>
      <c r="M15" s="5">
        <f t="shared" si="7"/>
        <v>447157.86596897</v>
      </c>
      <c r="N15" s="6">
        <f t="shared" si="0"/>
        <v>2875457.9991546287</v>
      </c>
      <c r="O15" s="15">
        <f t="shared" si="5"/>
        <v>31.678377255784888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25279</v>
      </c>
      <c r="F16" s="14">
        <v>174</v>
      </c>
      <c r="G16" s="3">
        <f t="shared" si="1"/>
        <v>6.8831836702401205E-3</v>
      </c>
      <c r="H16" s="1">
        <v>0.5</v>
      </c>
      <c r="I16" s="3">
        <f t="shared" si="2"/>
        <v>3.3833709263436262E-2</v>
      </c>
      <c r="J16" s="4">
        <f t="shared" si="3"/>
        <v>0.96616629073656379</v>
      </c>
      <c r="K16" s="5">
        <f t="shared" si="6"/>
        <v>88092.777187898871</v>
      </c>
      <c r="L16" s="6">
        <f t="shared" si="4"/>
        <v>2980.5054115840467</v>
      </c>
      <c r="M16" s="5">
        <f t="shared" si="7"/>
        <v>433012.62241053424</v>
      </c>
      <c r="N16" s="6">
        <f t="shared" si="0"/>
        <v>2428300.1331856586</v>
      </c>
      <c r="O16" s="15">
        <f t="shared" si="5"/>
        <v>27.565258023437924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19616</v>
      </c>
      <c r="F17" s="14">
        <v>208</v>
      </c>
      <c r="G17" s="3">
        <f t="shared" si="1"/>
        <v>1.0603588907014683E-2</v>
      </c>
      <c r="H17" s="1">
        <v>0.5</v>
      </c>
      <c r="I17" s="3">
        <f t="shared" si="2"/>
        <v>5.164878823996822E-2</v>
      </c>
      <c r="J17" s="4">
        <f t="shared" si="3"/>
        <v>0.94835121176003179</v>
      </c>
      <c r="K17" s="5">
        <f t="shared" si="6"/>
        <v>85112.271776314825</v>
      </c>
      <c r="L17" s="6">
        <f t="shared" si="4"/>
        <v>4395.9457015975058</v>
      </c>
      <c r="M17" s="5">
        <f t="shared" si="7"/>
        <v>414571.4946275804</v>
      </c>
      <c r="N17" s="6">
        <f t="shared" si="0"/>
        <v>1995287.5107751242</v>
      </c>
      <c r="O17" s="15">
        <f t="shared" si="5"/>
        <v>23.44300615096936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13720</v>
      </c>
      <c r="F18" s="14">
        <v>218</v>
      </c>
      <c r="G18" s="3">
        <f t="shared" si="1"/>
        <v>1.5889212827988337E-2</v>
      </c>
      <c r="H18" s="1">
        <v>0.5</v>
      </c>
      <c r="I18" s="3">
        <f t="shared" si="2"/>
        <v>7.6410795653697849E-2</v>
      </c>
      <c r="J18" s="4">
        <f t="shared" si="3"/>
        <v>0.9235892043463021</v>
      </c>
      <c r="K18" s="5">
        <f t="shared" si="6"/>
        <v>80716.326074717319</v>
      </c>
      <c r="L18" s="6">
        <f t="shared" si="4"/>
        <v>6167.5986976124696</v>
      </c>
      <c r="M18" s="5">
        <f t="shared" si="7"/>
        <v>388162.63362955541</v>
      </c>
      <c r="N18" s="6">
        <f t="shared" si="0"/>
        <v>1580716.0161475437</v>
      </c>
      <c r="O18" s="15">
        <f t="shared" si="5"/>
        <v>19.58359718558436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13015</v>
      </c>
      <c r="F19" s="14">
        <v>320</v>
      </c>
      <c r="G19" s="3">
        <f t="shared" si="1"/>
        <v>2.4587014982712256E-2</v>
      </c>
      <c r="H19" s="1">
        <v>0.5</v>
      </c>
      <c r="I19" s="3">
        <f t="shared" si="2"/>
        <v>0.11581614187477382</v>
      </c>
      <c r="J19" s="4">
        <f t="shared" si="3"/>
        <v>0.88418385812522615</v>
      </c>
      <c r="K19" s="5">
        <f t="shared" si="6"/>
        <v>74548.727377104849</v>
      </c>
      <c r="L19" s="6">
        <f t="shared" si="4"/>
        <v>8633.9459864906094</v>
      </c>
      <c r="M19" s="5">
        <f t="shared" si="7"/>
        <v>351158.77191929775</v>
      </c>
      <c r="N19" s="6">
        <f t="shared" si="0"/>
        <v>1192553.3825179883</v>
      </c>
      <c r="O19" s="15">
        <f t="shared" si="5"/>
        <v>15.996964998281664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10043</v>
      </c>
      <c r="F20" s="14">
        <v>394</v>
      </c>
      <c r="G20" s="3">
        <f t="shared" si="1"/>
        <v>3.9231305386836605E-2</v>
      </c>
      <c r="H20" s="1">
        <v>0.5</v>
      </c>
      <c r="I20" s="3">
        <f t="shared" si="2"/>
        <v>0.1786361987667755</v>
      </c>
      <c r="J20" s="4">
        <f t="shared" si="3"/>
        <v>0.8213638012332245</v>
      </c>
      <c r="K20" s="5">
        <f t="shared" si="6"/>
        <v>65914.78139061424</v>
      </c>
      <c r="L20" s="6">
        <f t="shared" si="4"/>
        <v>11774.765990162319</v>
      </c>
      <c r="M20" s="5">
        <f t="shared" si="7"/>
        <v>300136.9919776654</v>
      </c>
      <c r="N20" s="6">
        <f t="shared" si="0"/>
        <v>841394.61059869057</v>
      </c>
      <c r="O20" s="15">
        <f t="shared" si="5"/>
        <v>12.764885096296455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6343</v>
      </c>
      <c r="F21" s="14">
        <v>368</v>
      </c>
      <c r="G21" s="3">
        <f t="shared" si="1"/>
        <v>5.8016711335330283E-2</v>
      </c>
      <c r="H21" s="1">
        <v>0.5</v>
      </c>
      <c r="I21" s="3">
        <f t="shared" si="2"/>
        <v>0.25333884069943546</v>
      </c>
      <c r="J21" s="4">
        <f t="shared" si="3"/>
        <v>0.74666115930056454</v>
      </c>
      <c r="K21" s="5">
        <f t="shared" si="6"/>
        <v>54140.015400451921</v>
      </c>
      <c r="L21" s="6">
        <f t="shared" si="4"/>
        <v>13715.768737000071</v>
      </c>
      <c r="M21" s="5">
        <f t="shared" si="7"/>
        <v>236410.65515975939</v>
      </c>
      <c r="N21" s="6">
        <f t="shared" si="0"/>
        <v>541257.61862102523</v>
      </c>
      <c r="O21" s="15">
        <f t="shared" si="5"/>
        <v>9.9973672821767838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3308</v>
      </c>
      <c r="F22" s="14">
        <v>301</v>
      </c>
      <c r="G22" s="3">
        <f t="shared" si="1"/>
        <v>9.0991535671100368E-2</v>
      </c>
      <c r="H22" s="1">
        <v>0.5</v>
      </c>
      <c r="I22" s="3">
        <f t="shared" si="2"/>
        <v>0.37064400935845337</v>
      </c>
      <c r="J22" s="4">
        <f t="shared" si="3"/>
        <v>0.62935599064154668</v>
      </c>
      <c r="K22" s="5">
        <f t="shared" si="6"/>
        <v>40424.24666345185</v>
      </c>
      <c r="L22" s="6">
        <f t="shared" si="4"/>
        <v>14983.004858636876</v>
      </c>
      <c r="M22" s="5">
        <f t="shared" si="7"/>
        <v>164663.72117066704</v>
      </c>
      <c r="N22" s="6">
        <f t="shared" si="0"/>
        <v>304846.9634612659</v>
      </c>
      <c r="O22" s="15">
        <f t="shared" si="5"/>
        <v>7.5411909589618276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1332</v>
      </c>
      <c r="F23" s="14">
        <v>221</v>
      </c>
      <c r="G23" s="3">
        <f t="shared" si="1"/>
        <v>0.16591591591591592</v>
      </c>
      <c r="H23" s="1">
        <v>0.5</v>
      </c>
      <c r="I23" s="3">
        <f t="shared" si="2"/>
        <v>0.58636243035287872</v>
      </c>
      <c r="J23" s="4">
        <f t="shared" si="3"/>
        <v>0.41363756964712128</v>
      </c>
      <c r="K23" s="5">
        <f t="shared" si="6"/>
        <v>25441.241804814974</v>
      </c>
      <c r="L23" s="6">
        <f t="shared" si="4"/>
        <v>14917.788375866567</v>
      </c>
      <c r="M23" s="5">
        <f t="shared" si="7"/>
        <v>89911.738084408455</v>
      </c>
      <c r="N23" s="6">
        <f t="shared" si="0"/>
        <v>140183.24229059889</v>
      </c>
      <c r="O23" s="15">
        <f t="shared" si="5"/>
        <v>5.5100786103950323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489</v>
      </c>
      <c r="F24" s="14">
        <v>96</v>
      </c>
      <c r="G24" s="3">
        <f t="shared" si="1"/>
        <v>0.19631901840490798</v>
      </c>
      <c r="H24" s="1">
        <v>0.5</v>
      </c>
      <c r="I24" s="3">
        <f t="shared" si="2"/>
        <v>0.65843621399176955</v>
      </c>
      <c r="J24" s="4">
        <f t="shared" si="3"/>
        <v>0.34156378600823045</v>
      </c>
      <c r="K24" s="5">
        <f t="shared" si="6"/>
        <v>10523.453428948407</v>
      </c>
      <c r="L24" s="6">
        <f t="shared" si="4"/>
        <v>6929.0228338754941</v>
      </c>
      <c r="M24" s="5">
        <f t="shared" si="7"/>
        <v>35294.710060053301</v>
      </c>
      <c r="N24" s="6">
        <f t="shared" si="0"/>
        <v>50271.504206190439</v>
      </c>
      <c r="O24" s="15">
        <f t="shared" si="5"/>
        <v>4.7770919067215365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135</v>
      </c>
      <c r="F25" s="14">
        <v>27</v>
      </c>
      <c r="G25" s="3">
        <f t="shared" si="1"/>
        <v>0.2</v>
      </c>
      <c r="H25" s="1">
        <v>0.5</v>
      </c>
      <c r="I25" s="3">
        <f t="shared" si="2"/>
        <v>0.66666666666666663</v>
      </c>
      <c r="J25" s="4">
        <f t="shared" si="3"/>
        <v>0.33333333333333337</v>
      </c>
      <c r="K25" s="5">
        <f t="shared" si="6"/>
        <v>3594.4305950729131</v>
      </c>
      <c r="L25" s="6">
        <f t="shared" si="4"/>
        <v>2396.2870633819421</v>
      </c>
      <c r="M25" s="5">
        <f t="shared" si="7"/>
        <v>11981.43531690971</v>
      </c>
      <c r="N25" s="6">
        <f t="shared" si="0"/>
        <v>14976.794146137137</v>
      </c>
      <c r="O25" s="15">
        <f t="shared" si="5"/>
        <v>4.166666666666667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131</v>
      </c>
      <c r="F26" s="19">
        <v>5</v>
      </c>
      <c r="G26" s="20">
        <f t="shared" si="1"/>
        <v>3.8167938931297711E-2</v>
      </c>
      <c r="H26" s="17">
        <v>0.5</v>
      </c>
      <c r="I26" s="20">
        <f t="shared" si="2"/>
        <v>0.17421602787456444</v>
      </c>
      <c r="J26" s="21">
        <f t="shared" si="3"/>
        <v>0.82578397212543553</v>
      </c>
      <c r="K26" s="22">
        <f t="shared" si="6"/>
        <v>1198.143531690971</v>
      </c>
      <c r="L26" s="23">
        <f t="shared" si="4"/>
        <v>1198.143531690971</v>
      </c>
      <c r="M26" s="22">
        <f t="shared" si="7"/>
        <v>2995.3588292274276</v>
      </c>
      <c r="N26" s="23">
        <f t="shared" si="0"/>
        <v>2995.3588292274276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136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4741</v>
      </c>
      <c r="F32" s="26">
        <v>23</v>
      </c>
      <c r="G32" s="3">
        <f>+F32/E32</f>
        <v>4.851297194684666E-3</v>
      </c>
      <c r="H32" s="1">
        <v>0.1</v>
      </c>
      <c r="I32" s="3">
        <f>+(D32*G32)/(1+D32*(1-H32)*G32)</f>
        <v>4.8302076989310541E-3</v>
      </c>
      <c r="J32" s="4">
        <f>1-I32</f>
        <v>0.99516979230106895</v>
      </c>
      <c r="K32" s="5">
        <v>100000</v>
      </c>
      <c r="L32" s="6">
        <f>+K32-K33</f>
        <v>483.02076989310444</v>
      </c>
      <c r="M32" s="5">
        <f>0.1*D32*L32+(K33*D32)</f>
        <v>99565.2813070962</v>
      </c>
      <c r="N32" s="6">
        <f t="shared" ref="N32:N53" si="8">+N33+M32</f>
        <v>7868245.3632067796</v>
      </c>
      <c r="O32" s="27">
        <f>+N32/K32</f>
        <v>78.682453632067791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19529</v>
      </c>
      <c r="F33" s="26">
        <v>9</v>
      </c>
      <c r="G33" s="3">
        <f t="shared" ref="G33:G53" si="9">+F33/E33</f>
        <v>4.6085309027599978E-4</v>
      </c>
      <c r="H33" s="1">
        <v>0.4</v>
      </c>
      <c r="I33" s="3">
        <f t="shared" ref="I33:I53" si="10">+(D33*G33)/(1+D33*(1-H33)*G33)</f>
        <v>1.8413757122543552E-3</v>
      </c>
      <c r="J33" s="4">
        <f t="shared" ref="J33:J53" si="11">1-I33</f>
        <v>0.9981586242877456</v>
      </c>
      <c r="K33" s="5">
        <f>+K32-(K32*I32)</f>
        <v>99516.979230106896</v>
      </c>
      <c r="L33" s="6">
        <f t="shared" ref="L33:L53" si="12">+K33-K34</f>
        <v>183.24814851123665</v>
      </c>
      <c r="M33" s="5">
        <f>0.4*D33*L33+(K34*D33)</f>
        <v>397628.1213640006</v>
      </c>
      <c r="N33" s="6">
        <f t="shared" si="8"/>
        <v>7768680.081899683</v>
      </c>
      <c r="O33" s="27">
        <f t="shared" ref="O33:O53" si="13">+N33/K33</f>
        <v>78.06386550315851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24162</v>
      </c>
      <c r="F34" s="26">
        <v>5</v>
      </c>
      <c r="G34" s="3">
        <f t="shared" si="9"/>
        <v>2.0693651187815579E-4</v>
      </c>
      <c r="H34" s="1">
        <v>0.5</v>
      </c>
      <c r="I34" s="3">
        <f t="shared" si="10"/>
        <v>1.034147552172744E-3</v>
      </c>
      <c r="J34" s="4">
        <f t="shared" si="11"/>
        <v>0.99896585244782721</v>
      </c>
      <c r="K34" s="5">
        <f t="shared" ref="K34:K53" si="14">+K33-(K33*I33)</f>
        <v>99333.731081595659</v>
      </c>
      <c r="L34" s="6">
        <f t="shared" si="12"/>
        <v>102.72573484621535</v>
      </c>
      <c r="M34" s="5">
        <f>0.5*D34*(K34+K35)</f>
        <v>496411.84107086272</v>
      </c>
      <c r="N34" s="6">
        <f t="shared" si="8"/>
        <v>7371051.9605356827</v>
      </c>
      <c r="O34" s="27">
        <f t="shared" si="13"/>
        <v>74.204923949558307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29120</v>
      </c>
      <c r="F35" s="26">
        <v>7</v>
      </c>
      <c r="G35" s="3">
        <f t="shared" si="9"/>
        <v>2.403846153846154E-4</v>
      </c>
      <c r="H35" s="1">
        <v>0.5</v>
      </c>
      <c r="I35" s="3">
        <f t="shared" si="10"/>
        <v>1.2012012012012014E-3</v>
      </c>
      <c r="J35" s="4">
        <f t="shared" si="11"/>
        <v>0.99879879879879885</v>
      </c>
      <c r="K35" s="5">
        <f t="shared" si="14"/>
        <v>99231.005346749444</v>
      </c>
      <c r="L35" s="6">
        <f t="shared" si="12"/>
        <v>119.19640281892498</v>
      </c>
      <c r="M35" s="5">
        <f t="shared" ref="M35:M53" si="15">0.5*D35*(K35+K36)</f>
        <v>495857.03572669992</v>
      </c>
      <c r="N35" s="6">
        <f t="shared" si="8"/>
        <v>6874640.1194648203</v>
      </c>
      <c r="O35" s="27">
        <f t="shared" si="13"/>
        <v>69.279154186156958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29248</v>
      </c>
      <c r="F36" s="26">
        <v>15</v>
      </c>
      <c r="G36" s="3">
        <f t="shared" si="9"/>
        <v>5.1285557986870893E-4</v>
      </c>
      <c r="H36" s="1">
        <v>0.5</v>
      </c>
      <c r="I36" s="3">
        <f t="shared" si="10"/>
        <v>2.560994348739137E-3</v>
      </c>
      <c r="J36" s="4">
        <f t="shared" si="11"/>
        <v>0.99743900565126087</v>
      </c>
      <c r="K36" s="5">
        <f t="shared" si="14"/>
        <v>99111.808943930519</v>
      </c>
      <c r="L36" s="6">
        <f t="shared" si="12"/>
        <v>253.82478259872005</v>
      </c>
      <c r="M36" s="5">
        <f t="shared" si="15"/>
        <v>494924.48276315583</v>
      </c>
      <c r="N36" s="6">
        <f t="shared" si="8"/>
        <v>6378783.0837381203</v>
      </c>
      <c r="O36" s="27">
        <f t="shared" si="13"/>
        <v>64.359465856855891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31688</v>
      </c>
      <c r="F37" s="26">
        <v>19</v>
      </c>
      <c r="G37" s="3">
        <f t="shared" si="9"/>
        <v>5.9959606160060589E-4</v>
      </c>
      <c r="H37" s="1">
        <v>0.5</v>
      </c>
      <c r="I37" s="3">
        <f t="shared" si="10"/>
        <v>2.9934930913330495E-3</v>
      </c>
      <c r="J37" s="4">
        <f t="shared" si="11"/>
        <v>0.99700650690866699</v>
      </c>
      <c r="K37" s="5">
        <f t="shared" si="14"/>
        <v>98857.984161331799</v>
      </c>
      <c r="L37" s="6">
        <f t="shared" si="12"/>
        <v>295.93069261005439</v>
      </c>
      <c r="M37" s="5">
        <f t="shared" si="15"/>
        <v>493550.09407513379</v>
      </c>
      <c r="N37" s="6">
        <f t="shared" si="8"/>
        <v>5883858.6009749649</v>
      </c>
      <c r="O37" s="27">
        <f t="shared" si="13"/>
        <v>59.518294358225752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33805</v>
      </c>
      <c r="F38" s="26">
        <v>29</v>
      </c>
      <c r="G38" s="3">
        <f t="shared" si="9"/>
        <v>8.578612631267564E-4</v>
      </c>
      <c r="H38" s="1">
        <v>0.5</v>
      </c>
      <c r="I38" s="3">
        <f t="shared" si="10"/>
        <v>4.2801269279019996E-3</v>
      </c>
      <c r="J38" s="4">
        <f t="shared" si="11"/>
        <v>0.99571987307209797</v>
      </c>
      <c r="K38" s="5">
        <f t="shared" si="14"/>
        <v>98562.053468721744</v>
      </c>
      <c r="L38" s="6">
        <f t="shared" si="12"/>
        <v>421.85809912078548</v>
      </c>
      <c r="M38" s="5">
        <f t="shared" si="15"/>
        <v>491755.62209580676</v>
      </c>
      <c r="N38" s="6">
        <f t="shared" si="8"/>
        <v>5390308.5068998309</v>
      </c>
      <c r="O38" s="27">
        <f t="shared" si="13"/>
        <v>54.689490703543662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33923</v>
      </c>
      <c r="F39" s="26">
        <v>46</v>
      </c>
      <c r="G39" s="3">
        <f t="shared" si="9"/>
        <v>1.3560121451522565E-3</v>
      </c>
      <c r="H39" s="1">
        <v>0.5</v>
      </c>
      <c r="I39" s="3">
        <f t="shared" si="10"/>
        <v>6.7571537693166461E-3</v>
      </c>
      <c r="J39" s="4">
        <f t="shared" si="11"/>
        <v>0.99324284623068337</v>
      </c>
      <c r="K39" s="5">
        <f t="shared" si="14"/>
        <v>98140.195369600959</v>
      </c>
      <c r="L39" s="6">
        <f t="shared" si="12"/>
        <v>663.14839106316504</v>
      </c>
      <c r="M39" s="5">
        <f t="shared" si="15"/>
        <v>489043.10587034689</v>
      </c>
      <c r="N39" s="6">
        <f t="shared" si="8"/>
        <v>4898552.8848040244</v>
      </c>
      <c r="O39" s="27">
        <f t="shared" si="13"/>
        <v>49.913828542482776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34918</v>
      </c>
      <c r="F40" s="26">
        <v>47</v>
      </c>
      <c r="G40" s="3">
        <f t="shared" si="9"/>
        <v>1.3460106535311302E-3</v>
      </c>
      <c r="H40" s="1">
        <v>0.5</v>
      </c>
      <c r="I40" s="3">
        <f t="shared" si="10"/>
        <v>6.7074824106977213E-3</v>
      </c>
      <c r="J40" s="4">
        <f t="shared" si="11"/>
        <v>0.99329251758930226</v>
      </c>
      <c r="K40" s="5">
        <f t="shared" si="14"/>
        <v>97477.046978537794</v>
      </c>
      <c r="L40" s="6">
        <f t="shared" si="12"/>
        <v>653.82557805530087</v>
      </c>
      <c r="M40" s="5">
        <f t="shared" si="15"/>
        <v>485750.67094755068</v>
      </c>
      <c r="N40" s="6">
        <f t="shared" si="8"/>
        <v>4409509.7789336778</v>
      </c>
      <c r="O40" s="27">
        <f t="shared" si="13"/>
        <v>45.236390674663653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37078</v>
      </c>
      <c r="F41" s="26">
        <v>69</v>
      </c>
      <c r="G41" s="3">
        <f t="shared" si="9"/>
        <v>1.8609417983710018E-3</v>
      </c>
      <c r="H41" s="1">
        <v>0.5</v>
      </c>
      <c r="I41" s="3">
        <f t="shared" si="10"/>
        <v>9.2616206493872574E-3</v>
      </c>
      <c r="J41" s="4">
        <f t="shared" si="11"/>
        <v>0.99073837935061271</v>
      </c>
      <c r="K41" s="5">
        <f t="shared" si="14"/>
        <v>96823.221400482493</v>
      </c>
      <c r="L41" s="6">
        <f t="shared" si="12"/>
        <v>896.73994666289946</v>
      </c>
      <c r="M41" s="5">
        <f t="shared" si="15"/>
        <v>481874.25713575515</v>
      </c>
      <c r="N41" s="6">
        <f t="shared" si="8"/>
        <v>3923759.107986127</v>
      </c>
      <c r="O41" s="27">
        <f t="shared" si="13"/>
        <v>40.524979971040025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35057</v>
      </c>
      <c r="F42" s="26">
        <v>100</v>
      </c>
      <c r="G42" s="3">
        <f t="shared" si="9"/>
        <v>2.8524973614399408E-3</v>
      </c>
      <c r="H42" s="1">
        <v>0.5</v>
      </c>
      <c r="I42" s="3">
        <f t="shared" si="10"/>
        <v>1.4161497719998866E-2</v>
      </c>
      <c r="J42" s="4">
        <f t="shared" si="11"/>
        <v>0.98583850228000114</v>
      </c>
      <c r="K42" s="5">
        <f t="shared" si="14"/>
        <v>95926.481453819593</v>
      </c>
      <c r="L42" s="6">
        <f t="shared" si="12"/>
        <v>1358.4626483957836</v>
      </c>
      <c r="M42" s="5">
        <f t="shared" si="15"/>
        <v>476236.25064810854</v>
      </c>
      <c r="N42" s="6">
        <f t="shared" si="8"/>
        <v>3441884.8508503716</v>
      </c>
      <c r="O42" s="27">
        <f t="shared" si="13"/>
        <v>35.880445093853936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28813</v>
      </c>
      <c r="F43" s="26">
        <v>106</v>
      </c>
      <c r="G43" s="3">
        <f t="shared" si="9"/>
        <v>3.678894943254781E-3</v>
      </c>
      <c r="H43" s="1">
        <v>0.5</v>
      </c>
      <c r="I43" s="3">
        <f t="shared" si="10"/>
        <v>1.822683815943325E-2</v>
      </c>
      <c r="J43" s="4">
        <f t="shared" si="11"/>
        <v>0.98177316184056673</v>
      </c>
      <c r="K43" s="5">
        <f t="shared" si="14"/>
        <v>94568.01880542381</v>
      </c>
      <c r="L43" s="6">
        <f t="shared" si="12"/>
        <v>1723.6759738247056</v>
      </c>
      <c r="M43" s="5">
        <f t="shared" si="15"/>
        <v>468530.90409255732</v>
      </c>
      <c r="N43" s="6">
        <f t="shared" si="8"/>
        <v>2965648.6002022629</v>
      </c>
      <c r="O43" s="27">
        <f t="shared" si="13"/>
        <v>31.359952737343086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23408</v>
      </c>
      <c r="F44" s="26">
        <v>157</v>
      </c>
      <c r="G44" s="3">
        <f t="shared" si="9"/>
        <v>6.7071086807928915E-3</v>
      </c>
      <c r="H44" s="1">
        <v>0.5</v>
      </c>
      <c r="I44" s="3">
        <f t="shared" si="10"/>
        <v>3.2982500367639334E-2</v>
      </c>
      <c r="J44" s="4">
        <f t="shared" si="11"/>
        <v>0.96701749963236061</v>
      </c>
      <c r="K44" s="5">
        <f t="shared" si="14"/>
        <v>92844.342831599104</v>
      </c>
      <c r="L44" s="6">
        <f t="shared" si="12"/>
        <v>3062.238571576454</v>
      </c>
      <c r="M44" s="5">
        <f t="shared" si="15"/>
        <v>456566.11772905441</v>
      </c>
      <c r="N44" s="6">
        <f t="shared" si="8"/>
        <v>2497117.6961097056</v>
      </c>
      <c r="O44" s="27">
        <f t="shared" si="13"/>
        <v>26.895744209628077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16533</v>
      </c>
      <c r="F45" s="26">
        <v>153</v>
      </c>
      <c r="G45" s="3">
        <f t="shared" si="9"/>
        <v>9.2542188350571587E-3</v>
      </c>
      <c r="H45" s="1">
        <v>0.5</v>
      </c>
      <c r="I45" s="3">
        <f t="shared" si="10"/>
        <v>4.5224793828145787E-2</v>
      </c>
      <c r="J45" s="4">
        <f t="shared" si="11"/>
        <v>0.95477520617185418</v>
      </c>
      <c r="K45" s="5">
        <f t="shared" si="14"/>
        <v>89782.10426002265</v>
      </c>
      <c r="L45" s="6">
        <f t="shared" si="12"/>
        <v>4060.3771546166099</v>
      </c>
      <c r="M45" s="5">
        <f t="shared" si="15"/>
        <v>438759.5784135717</v>
      </c>
      <c r="N45" s="6">
        <f t="shared" si="8"/>
        <v>2040551.5783806513</v>
      </c>
      <c r="O45" s="27">
        <f t="shared" si="13"/>
        <v>22.72782081906772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16101</v>
      </c>
      <c r="F46" s="26">
        <v>251</v>
      </c>
      <c r="G46" s="3">
        <f t="shared" si="9"/>
        <v>1.5589093845102788E-2</v>
      </c>
      <c r="H46" s="1">
        <v>0.5</v>
      </c>
      <c r="I46" s="3">
        <f t="shared" si="10"/>
        <v>7.502166960576262E-2</v>
      </c>
      <c r="J46" s="4">
        <f t="shared" si="11"/>
        <v>0.92497833039423738</v>
      </c>
      <c r="K46" s="5">
        <f t="shared" si="14"/>
        <v>85721.72710540604</v>
      </c>
      <c r="L46" s="6">
        <f t="shared" si="12"/>
        <v>6430.9870889371232</v>
      </c>
      <c r="M46" s="5">
        <f t="shared" si="15"/>
        <v>412531.1678046874</v>
      </c>
      <c r="N46" s="6">
        <f t="shared" si="8"/>
        <v>1601791.9999670796</v>
      </c>
      <c r="O46" s="27">
        <f t="shared" si="13"/>
        <v>18.68595108912665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13034</v>
      </c>
      <c r="F47" s="26">
        <v>306</v>
      </c>
      <c r="G47" s="3">
        <f t="shared" si="9"/>
        <v>2.3477059996931102E-2</v>
      </c>
      <c r="H47" s="1">
        <v>0.5</v>
      </c>
      <c r="I47" s="3">
        <f t="shared" si="10"/>
        <v>0.11087759982607436</v>
      </c>
      <c r="J47" s="4">
        <f t="shared" si="11"/>
        <v>0.88912240017392563</v>
      </c>
      <c r="K47" s="5">
        <f t="shared" si="14"/>
        <v>79290.740016468917</v>
      </c>
      <c r="L47" s="6">
        <f t="shared" si="12"/>
        <v>8791.5669414593431</v>
      </c>
      <c r="M47" s="5">
        <f t="shared" si="15"/>
        <v>374474.78272869624</v>
      </c>
      <c r="N47" s="6">
        <f t="shared" si="8"/>
        <v>1189260.8321623923</v>
      </c>
      <c r="O47" s="27">
        <f t="shared" si="13"/>
        <v>14.998735437648575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9214</v>
      </c>
      <c r="F48" s="26">
        <v>393</v>
      </c>
      <c r="G48" s="3">
        <f t="shared" si="9"/>
        <v>4.2652485348382896E-2</v>
      </c>
      <c r="H48" s="1">
        <v>0.5</v>
      </c>
      <c r="I48" s="3">
        <f t="shared" si="10"/>
        <v>0.19271318589712155</v>
      </c>
      <c r="J48" s="4">
        <f t="shared" si="11"/>
        <v>0.80728681410287839</v>
      </c>
      <c r="K48" s="5">
        <f t="shared" si="14"/>
        <v>70499.173075009574</v>
      </c>
      <c r="L48" s="6">
        <f t="shared" si="12"/>
        <v>13586.120246397666</v>
      </c>
      <c r="M48" s="5">
        <f t="shared" si="15"/>
        <v>318530.5647590537</v>
      </c>
      <c r="N48" s="6">
        <f t="shared" si="8"/>
        <v>814786.04943369608</v>
      </c>
      <c r="O48" s="27">
        <f t="shared" si="13"/>
        <v>11.557384489698647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5403</v>
      </c>
      <c r="F49" s="26">
        <v>369</v>
      </c>
      <c r="G49" s="3">
        <f t="shared" si="9"/>
        <v>6.8295391449194887E-2</v>
      </c>
      <c r="H49" s="1">
        <v>0.5</v>
      </c>
      <c r="I49" s="3">
        <f t="shared" si="10"/>
        <v>0.29167654730851311</v>
      </c>
      <c r="J49" s="4">
        <f t="shared" si="11"/>
        <v>0.70832345269148689</v>
      </c>
      <c r="K49" s="5">
        <f t="shared" si="14"/>
        <v>56913.052828611908</v>
      </c>
      <c r="L49" s="6">
        <f t="shared" si="12"/>
        <v>16600.202745836526</v>
      </c>
      <c r="M49" s="5">
        <f t="shared" si="15"/>
        <v>243064.75727846823</v>
      </c>
      <c r="N49" s="6">
        <f t="shared" si="8"/>
        <v>496255.48467464233</v>
      </c>
      <c r="O49" s="27">
        <f t="shared" si="13"/>
        <v>8.7195372592130518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2444</v>
      </c>
      <c r="F50" s="26">
        <v>301</v>
      </c>
      <c r="G50" s="3">
        <f t="shared" si="9"/>
        <v>0.12315875613747954</v>
      </c>
      <c r="H50" s="1">
        <v>0.5</v>
      </c>
      <c r="I50" s="3">
        <f t="shared" si="10"/>
        <v>0.47082746754262478</v>
      </c>
      <c r="J50" s="4">
        <f t="shared" si="11"/>
        <v>0.52917253245737528</v>
      </c>
      <c r="K50" s="5">
        <f t="shared" si="14"/>
        <v>40312.850082775381</v>
      </c>
      <c r="L50" s="6">
        <f t="shared" si="12"/>
        <v>18980.397113898624</v>
      </c>
      <c r="M50" s="5">
        <f t="shared" si="15"/>
        <v>154113.25762913036</v>
      </c>
      <c r="N50" s="6">
        <f t="shared" si="8"/>
        <v>253190.7273961741</v>
      </c>
      <c r="O50" s="27">
        <f t="shared" si="13"/>
        <v>6.2806456719455772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979</v>
      </c>
      <c r="F51" s="26">
        <v>188</v>
      </c>
      <c r="G51" s="3">
        <f t="shared" si="9"/>
        <v>0.19203268641470889</v>
      </c>
      <c r="H51" s="1">
        <v>0.5</v>
      </c>
      <c r="I51" s="3">
        <f t="shared" si="10"/>
        <v>0.64872325741890957</v>
      </c>
      <c r="J51" s="4">
        <f t="shared" si="11"/>
        <v>0.35127674258109043</v>
      </c>
      <c r="K51" s="5">
        <f t="shared" si="14"/>
        <v>21332.452968876758</v>
      </c>
      <c r="L51" s="6">
        <f t="shared" si="12"/>
        <v>13838.858378705419</v>
      </c>
      <c r="M51" s="5">
        <f t="shared" si="15"/>
        <v>72065.118897620239</v>
      </c>
      <c r="N51" s="6">
        <f t="shared" si="8"/>
        <v>99077.469767043745</v>
      </c>
      <c r="O51" s="27">
        <f t="shared" si="13"/>
        <v>4.6444480581578702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239</v>
      </c>
      <c r="F52" s="26">
        <v>61</v>
      </c>
      <c r="G52" s="3">
        <f t="shared" si="9"/>
        <v>0.25523012552301255</v>
      </c>
      <c r="H52" s="1">
        <v>0.5</v>
      </c>
      <c r="I52" s="3">
        <f t="shared" si="10"/>
        <v>0.77905491698595153</v>
      </c>
      <c r="J52" s="4">
        <f t="shared" si="11"/>
        <v>0.22094508301404847</v>
      </c>
      <c r="K52" s="5">
        <f t="shared" si="14"/>
        <v>7493.5945901713385</v>
      </c>
      <c r="L52" s="6">
        <f t="shared" si="12"/>
        <v>5837.921711372308</v>
      </c>
      <c r="M52" s="5">
        <f t="shared" si="15"/>
        <v>22873.168672425923</v>
      </c>
      <c r="N52" s="6">
        <f t="shared" si="8"/>
        <v>27012.350869423499</v>
      </c>
      <c r="O52" s="27">
        <f t="shared" si="13"/>
        <v>3.6047254150702419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252</v>
      </c>
      <c r="F53" s="31">
        <v>12</v>
      </c>
      <c r="G53" s="32">
        <f t="shared" si="9"/>
        <v>4.7619047619047616E-2</v>
      </c>
      <c r="H53" s="29">
        <v>0.5</v>
      </c>
      <c r="I53" s="32">
        <f t="shared" si="10"/>
        <v>0.21276595744680848</v>
      </c>
      <c r="J53" s="33">
        <f t="shared" si="11"/>
        <v>0.78723404255319152</v>
      </c>
      <c r="K53" s="34">
        <f t="shared" si="14"/>
        <v>1655.6728787990305</v>
      </c>
      <c r="L53" s="35">
        <f t="shared" si="12"/>
        <v>1655.6728787990305</v>
      </c>
      <c r="M53" s="34">
        <f t="shared" si="15"/>
        <v>4139.1821969975763</v>
      </c>
      <c r="N53" s="35">
        <f t="shared" si="8"/>
        <v>4139.1821969975763</v>
      </c>
      <c r="O53" s="36">
        <f t="shared" si="13"/>
        <v>2.5</v>
      </c>
    </row>
    <row r="56" spans="2:15" ht="15.6" x14ac:dyDescent="0.3">
      <c r="B56" s="46" t="s">
        <v>137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9611</v>
      </c>
      <c r="F59" s="48">
        <v>62</v>
      </c>
      <c r="G59" s="3">
        <f>+F59/E59</f>
        <v>6.4509416293829988E-3</v>
      </c>
      <c r="H59" s="1">
        <v>0.1</v>
      </c>
      <c r="I59" s="3">
        <f>+(D59*G59)/(1+D59*(1-H59)*G59)</f>
        <v>6.4137046385567102E-3</v>
      </c>
      <c r="J59" s="4">
        <f>1-I59</f>
        <v>0.99358629536144327</v>
      </c>
      <c r="K59" s="5">
        <v>100000</v>
      </c>
      <c r="L59" s="6">
        <f>+K59-K60</f>
        <v>641.37046385566646</v>
      </c>
      <c r="M59" s="5">
        <f>0.1*D59*L59+(K60*D59)</f>
        <v>99422.766582529905</v>
      </c>
      <c r="N59" s="6">
        <f t="shared" ref="N59:N80" si="16">+N60+M59</f>
        <v>7549609.4427391663</v>
      </c>
      <c r="O59" s="49">
        <f>+N59/K59</f>
        <v>75.496094427391668</v>
      </c>
    </row>
    <row r="60" spans="2:15" x14ac:dyDescent="0.25">
      <c r="B60" s="8" t="s">
        <v>15</v>
      </c>
      <c r="C60" s="1">
        <v>1</v>
      </c>
      <c r="D60" s="1">
        <v>4</v>
      </c>
      <c r="E60" s="47">
        <v>40297</v>
      </c>
      <c r="F60" s="48">
        <v>25</v>
      </c>
      <c r="G60" s="3">
        <f t="shared" ref="G60:G80" si="17">+F60/E60</f>
        <v>6.203935776856838E-4</v>
      </c>
      <c r="H60" s="1">
        <v>0.4</v>
      </c>
      <c r="I60" s="3">
        <f t="shared" ref="I60:I80" si="18">+(D60*G60)/(1+D60*(1-H60)*G60)</f>
        <v>2.4778848774685927E-3</v>
      </c>
      <c r="J60" s="4">
        <f t="shared" ref="J60:J80" si="19">1-I60</f>
        <v>0.99752211512253142</v>
      </c>
      <c r="K60" s="5">
        <f>+K59-(K59*I59)</f>
        <v>99358.629536144334</v>
      </c>
      <c r="L60" s="6">
        <f t="shared" ref="L60:L80" si="20">+K60-K61</f>
        <v>246.1992455736181</v>
      </c>
      <c r="M60" s="5">
        <f>0.4*D60*L60+(K61*D60)</f>
        <v>396843.63995520066</v>
      </c>
      <c r="N60" s="6">
        <f t="shared" si="16"/>
        <v>7450186.6761566363</v>
      </c>
      <c r="O60" s="49">
        <f t="shared" ref="O60:O80" si="21">+N60/K60</f>
        <v>74.982784192352753</v>
      </c>
    </row>
    <row r="61" spans="2:15" x14ac:dyDescent="0.25">
      <c r="B61" s="9" t="s">
        <v>16</v>
      </c>
      <c r="C61" s="1">
        <v>5</v>
      </c>
      <c r="D61" s="1">
        <v>5</v>
      </c>
      <c r="E61" s="47">
        <v>49849</v>
      </c>
      <c r="F61" s="48">
        <v>16</v>
      </c>
      <c r="G61" s="3">
        <f t="shared" si="17"/>
        <v>3.2096932736865334E-4</v>
      </c>
      <c r="H61" s="1">
        <v>0.5</v>
      </c>
      <c r="I61" s="3">
        <f t="shared" si="18"/>
        <v>1.6035599029846259E-3</v>
      </c>
      <c r="J61" s="4">
        <f t="shared" si="19"/>
        <v>0.99839644009701534</v>
      </c>
      <c r="K61" s="5">
        <f t="shared" ref="K61:K80" si="22">+K60-(K60*I60)</f>
        <v>99112.430290570715</v>
      </c>
      <c r="L61" s="6">
        <f t="shared" si="20"/>
        <v>158.93271910131443</v>
      </c>
      <c r="M61" s="5">
        <f>0.5*D61*(K61+K62)</f>
        <v>495164.81965510029</v>
      </c>
      <c r="N61" s="6">
        <f t="shared" si="16"/>
        <v>7053343.0362014361</v>
      </c>
      <c r="O61" s="49">
        <f t="shared" si="21"/>
        <v>71.165069966733242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59902</v>
      </c>
      <c r="F62" s="48">
        <v>26</v>
      </c>
      <c r="G62" s="3">
        <f t="shared" si="17"/>
        <v>4.3404226903943108E-4</v>
      </c>
      <c r="H62" s="1">
        <v>0.5</v>
      </c>
      <c r="I62" s="3">
        <f t="shared" si="18"/>
        <v>2.1678589891106774E-3</v>
      </c>
      <c r="J62" s="4">
        <f t="shared" si="19"/>
        <v>0.99783214101088935</v>
      </c>
      <c r="K62" s="5">
        <f t="shared" si="22"/>
        <v>98953.497571469401</v>
      </c>
      <c r="L62" s="6">
        <f t="shared" si="20"/>
        <v>214.51722921425244</v>
      </c>
      <c r="M62" s="5">
        <f t="shared" ref="M62:M80" si="23">0.5*D62*(K62+K63)</f>
        <v>494231.19478431134</v>
      </c>
      <c r="N62" s="6">
        <f t="shared" si="16"/>
        <v>6558178.2165463362</v>
      </c>
      <c r="O62" s="49">
        <f t="shared" si="21"/>
        <v>66.275355368916351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60712</v>
      </c>
      <c r="F63" s="48">
        <v>61</v>
      </c>
      <c r="G63" s="3">
        <f t="shared" si="17"/>
        <v>1.0047437079984188E-3</v>
      </c>
      <c r="H63" s="1">
        <v>0.5</v>
      </c>
      <c r="I63" s="3">
        <f t="shared" si="18"/>
        <v>5.0111312834246573E-3</v>
      </c>
      <c r="J63" s="4">
        <f t="shared" si="19"/>
        <v>0.99498886871657533</v>
      </c>
      <c r="K63" s="5">
        <f t="shared" si="22"/>
        <v>98738.980342255149</v>
      </c>
      <c r="L63" s="6">
        <f t="shared" si="20"/>
        <v>494.79399328652653</v>
      </c>
      <c r="M63" s="5">
        <f t="shared" si="23"/>
        <v>492457.91672805941</v>
      </c>
      <c r="N63" s="6">
        <f t="shared" si="16"/>
        <v>6063947.0217620246</v>
      </c>
      <c r="O63" s="49">
        <f t="shared" si="21"/>
        <v>61.413911716961195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62579</v>
      </c>
      <c r="F64" s="48">
        <v>76</v>
      </c>
      <c r="G64" s="3">
        <f t="shared" si="17"/>
        <v>1.214464916345739E-3</v>
      </c>
      <c r="H64" s="1">
        <v>0.5</v>
      </c>
      <c r="I64" s="3">
        <f t="shared" si="18"/>
        <v>6.0539438257738694E-3</v>
      </c>
      <c r="J64" s="4">
        <f t="shared" si="19"/>
        <v>0.99394605617422616</v>
      </c>
      <c r="K64" s="5">
        <f t="shared" si="22"/>
        <v>98244.186348968622</v>
      </c>
      <c r="L64" s="6">
        <f t="shared" si="20"/>
        <v>594.76478536552167</v>
      </c>
      <c r="M64" s="5">
        <f t="shared" si="23"/>
        <v>489734.01978142932</v>
      </c>
      <c r="N64" s="6">
        <f t="shared" si="16"/>
        <v>5571489.1050339649</v>
      </c>
      <c r="O64" s="49">
        <f t="shared" si="21"/>
        <v>56.710623926832035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68286</v>
      </c>
      <c r="F65" s="48">
        <v>85</v>
      </c>
      <c r="G65" s="3">
        <f t="shared" si="17"/>
        <v>1.2447646662566265E-3</v>
      </c>
      <c r="H65" s="1">
        <v>0.5</v>
      </c>
      <c r="I65" s="3">
        <f t="shared" si="18"/>
        <v>6.2045154273451244E-3</v>
      </c>
      <c r="J65" s="4">
        <f t="shared" si="19"/>
        <v>0.99379548457265487</v>
      </c>
      <c r="K65" s="5">
        <f t="shared" si="22"/>
        <v>97649.4215636031</v>
      </c>
      <c r="L65" s="6">
        <f t="shared" si="20"/>
        <v>605.86734256270574</v>
      </c>
      <c r="M65" s="5">
        <f t="shared" si="23"/>
        <v>486732.43946160877</v>
      </c>
      <c r="N65" s="6">
        <f t="shared" si="16"/>
        <v>5081755.0852525355</v>
      </c>
      <c r="O65" s="49">
        <f t="shared" si="21"/>
        <v>52.040810932429117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67746</v>
      </c>
      <c r="F66" s="48">
        <v>141</v>
      </c>
      <c r="G66" s="3">
        <f t="shared" si="17"/>
        <v>2.0813036932069789E-3</v>
      </c>
      <c r="H66" s="1">
        <v>0.5</v>
      </c>
      <c r="I66" s="3">
        <f t="shared" si="18"/>
        <v>1.0352650939448007E-2</v>
      </c>
      <c r="J66" s="4">
        <f t="shared" si="19"/>
        <v>0.98964734906055196</v>
      </c>
      <c r="K66" s="5">
        <f t="shared" si="22"/>
        <v>97043.554221040395</v>
      </c>
      <c r="L66" s="6">
        <f t="shared" si="20"/>
        <v>1004.6580427738227</v>
      </c>
      <c r="M66" s="5">
        <f t="shared" si="23"/>
        <v>482706.12599826738</v>
      </c>
      <c r="N66" s="6">
        <f t="shared" si="16"/>
        <v>4595022.6457909271</v>
      </c>
      <c r="O66" s="49">
        <f t="shared" si="21"/>
        <v>47.350106688432298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67947</v>
      </c>
      <c r="F67" s="48">
        <v>175</v>
      </c>
      <c r="G67" s="3">
        <f t="shared" si="17"/>
        <v>2.575536815459108E-3</v>
      </c>
      <c r="H67" s="1">
        <v>0.5</v>
      </c>
      <c r="I67" s="3">
        <f t="shared" si="18"/>
        <v>1.2795297179916501E-2</v>
      </c>
      <c r="J67" s="4">
        <f t="shared" si="19"/>
        <v>0.98720470282008355</v>
      </c>
      <c r="K67" s="5">
        <f t="shared" si="22"/>
        <v>96038.896178266572</v>
      </c>
      <c r="L67" s="6">
        <f t="shared" si="20"/>
        <v>1228.8462174320739</v>
      </c>
      <c r="M67" s="5">
        <f t="shared" si="23"/>
        <v>477122.36534775264</v>
      </c>
      <c r="N67" s="6">
        <f t="shared" si="16"/>
        <v>4112316.5197926597</v>
      </c>
      <c r="O67" s="49">
        <f t="shared" si="21"/>
        <v>42.819281389484246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71127</v>
      </c>
      <c r="F68" s="48">
        <v>222</v>
      </c>
      <c r="G68" s="3">
        <f t="shared" si="17"/>
        <v>3.1211776118773463E-3</v>
      </c>
      <c r="H68" s="1">
        <v>0.5</v>
      </c>
      <c r="I68" s="3">
        <f t="shared" si="18"/>
        <v>1.5485059010630284E-2</v>
      </c>
      <c r="J68" s="4">
        <f t="shared" si="19"/>
        <v>0.98451494098936976</v>
      </c>
      <c r="K68" s="5">
        <f t="shared" si="22"/>
        <v>94810.049960834498</v>
      </c>
      <c r="L68" s="6">
        <f t="shared" si="20"/>
        <v>1468.1392184443248</v>
      </c>
      <c r="M68" s="5">
        <f t="shared" si="23"/>
        <v>470379.90175806166</v>
      </c>
      <c r="N68" s="6">
        <f t="shared" si="16"/>
        <v>3635194.1544449069</v>
      </c>
      <c r="O68" s="49">
        <f t="shared" si="21"/>
        <v>38.341865191997947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65618</v>
      </c>
      <c r="F69" s="48">
        <v>283</v>
      </c>
      <c r="G69" s="3">
        <f t="shared" si="17"/>
        <v>4.3128409887530864E-3</v>
      </c>
      <c r="H69" s="1">
        <v>0.5</v>
      </c>
      <c r="I69" s="3">
        <f t="shared" si="18"/>
        <v>2.1334177654145085E-2</v>
      </c>
      <c r="J69" s="4">
        <f t="shared" si="19"/>
        <v>0.97866582234585486</v>
      </c>
      <c r="K69" s="5">
        <f t="shared" si="22"/>
        <v>93341.910742390173</v>
      </c>
      <c r="L69" s="6">
        <f t="shared" si="20"/>
        <v>1991.3729063555074</v>
      </c>
      <c r="M69" s="5">
        <f t="shared" si="23"/>
        <v>461731.12144606211</v>
      </c>
      <c r="N69" s="6">
        <f t="shared" si="16"/>
        <v>3164814.2526868451</v>
      </c>
      <c r="O69" s="49">
        <f t="shared" si="21"/>
        <v>33.905608183030054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54092</v>
      </c>
      <c r="F70" s="48">
        <v>280</v>
      </c>
      <c r="G70" s="3">
        <f t="shared" si="17"/>
        <v>5.1763661909339648E-3</v>
      </c>
      <c r="H70" s="1">
        <v>0.5</v>
      </c>
      <c r="I70" s="3">
        <f t="shared" si="18"/>
        <v>2.5551175354066286E-2</v>
      </c>
      <c r="J70" s="4">
        <f t="shared" si="19"/>
        <v>0.97444882464593374</v>
      </c>
      <c r="K70" s="5">
        <f t="shared" si="22"/>
        <v>91350.537836034666</v>
      </c>
      <c r="L70" s="6">
        <f t="shared" si="20"/>
        <v>2334.1136109367944</v>
      </c>
      <c r="M70" s="5">
        <f t="shared" si="23"/>
        <v>450917.40515283134</v>
      </c>
      <c r="N70" s="6">
        <f t="shared" si="16"/>
        <v>2703083.1312407833</v>
      </c>
      <c r="O70" s="49">
        <f t="shared" si="21"/>
        <v>29.590226782162517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43024</v>
      </c>
      <c r="F71" s="48">
        <v>365</v>
      </c>
      <c r="G71" s="3">
        <f t="shared" si="17"/>
        <v>8.4836370397917433E-3</v>
      </c>
      <c r="H71" s="1">
        <v>0.5</v>
      </c>
      <c r="I71" s="3">
        <f t="shared" si="18"/>
        <v>4.1537218485769224E-2</v>
      </c>
      <c r="J71" s="4">
        <f t="shared" si="19"/>
        <v>0.95846278151423081</v>
      </c>
      <c r="K71" s="5">
        <f t="shared" si="22"/>
        <v>89016.424225097871</v>
      </c>
      <c r="L71" s="6">
        <f t="shared" si="20"/>
        <v>3697.4946618598042</v>
      </c>
      <c r="M71" s="5">
        <f t="shared" si="23"/>
        <v>435838.38447083981</v>
      </c>
      <c r="N71" s="6">
        <f t="shared" si="16"/>
        <v>2252165.726087952</v>
      </c>
      <c r="O71" s="49">
        <f t="shared" si="21"/>
        <v>25.30056386440382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30253</v>
      </c>
      <c r="F72" s="48">
        <v>371</v>
      </c>
      <c r="G72" s="3">
        <f t="shared" si="17"/>
        <v>1.22632466201699E-2</v>
      </c>
      <c r="H72" s="1">
        <v>0.5</v>
      </c>
      <c r="I72" s="3">
        <f t="shared" si="18"/>
        <v>5.9492310899440355E-2</v>
      </c>
      <c r="J72" s="4">
        <f t="shared" si="19"/>
        <v>0.9405076891005596</v>
      </c>
      <c r="K72" s="5">
        <f t="shared" si="22"/>
        <v>85318.929563238067</v>
      </c>
      <c r="L72" s="6">
        <f t="shared" si="20"/>
        <v>5075.8202831836097</v>
      </c>
      <c r="M72" s="5">
        <f t="shared" si="23"/>
        <v>413905.09710823128</v>
      </c>
      <c r="N72" s="6">
        <f t="shared" si="16"/>
        <v>1816327.341617112</v>
      </c>
      <c r="O72" s="49">
        <f t="shared" si="21"/>
        <v>21.288679439781966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29116</v>
      </c>
      <c r="F73" s="48">
        <v>571</v>
      </c>
      <c r="G73" s="3">
        <f t="shared" si="17"/>
        <v>1.9611210331089434E-2</v>
      </c>
      <c r="H73" s="1">
        <v>0.5</v>
      </c>
      <c r="I73" s="3">
        <f t="shared" si="18"/>
        <v>9.3473243079542287E-2</v>
      </c>
      <c r="J73" s="4">
        <f t="shared" si="19"/>
        <v>0.9065267569204577</v>
      </c>
      <c r="K73" s="5">
        <f t="shared" si="22"/>
        <v>80243.109280054457</v>
      </c>
      <c r="L73" s="6">
        <f t="shared" si="20"/>
        <v>7500.5836591928091</v>
      </c>
      <c r="M73" s="5">
        <f t="shared" si="23"/>
        <v>382464.08725229028</v>
      </c>
      <c r="N73" s="6">
        <f t="shared" si="16"/>
        <v>1402422.2445088809</v>
      </c>
      <c r="O73" s="49">
        <f t="shared" si="21"/>
        <v>17.477167286904628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23077</v>
      </c>
      <c r="F74" s="48">
        <v>700</v>
      </c>
      <c r="G74" s="3">
        <f t="shared" si="17"/>
        <v>3.0333232222559257E-2</v>
      </c>
      <c r="H74" s="1">
        <v>0.5</v>
      </c>
      <c r="I74" s="3">
        <f t="shared" si="18"/>
        <v>0.14097555081161636</v>
      </c>
      <c r="J74" s="4">
        <f t="shared" si="19"/>
        <v>0.85902444918838361</v>
      </c>
      <c r="K74" s="5">
        <f t="shared" si="22"/>
        <v>72742.525620861648</v>
      </c>
      <c r="L74" s="6">
        <f t="shared" si="20"/>
        <v>10254.917616829087</v>
      </c>
      <c r="M74" s="5">
        <f t="shared" si="23"/>
        <v>338075.33406223549</v>
      </c>
      <c r="N74" s="6">
        <f t="shared" si="16"/>
        <v>1019958.1572565907</v>
      </c>
      <c r="O74" s="49">
        <f t="shared" si="21"/>
        <v>14.021483974486575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15557</v>
      </c>
      <c r="F75" s="48">
        <v>761</v>
      </c>
      <c r="G75" s="3">
        <f t="shared" si="17"/>
        <v>4.8916886289130296E-2</v>
      </c>
      <c r="H75" s="1">
        <v>0.5</v>
      </c>
      <c r="I75" s="3">
        <f t="shared" si="18"/>
        <v>0.21793293049629142</v>
      </c>
      <c r="J75" s="4">
        <f t="shared" si="19"/>
        <v>0.78206706950370863</v>
      </c>
      <c r="K75" s="5">
        <f t="shared" si="22"/>
        <v>62487.608004032561</v>
      </c>
      <c r="L75" s="6">
        <f t="shared" si="20"/>
        <v>13618.107532022332</v>
      </c>
      <c r="M75" s="5">
        <f t="shared" si="23"/>
        <v>278392.77119010699</v>
      </c>
      <c r="N75" s="6">
        <f t="shared" si="16"/>
        <v>681882.82319435512</v>
      </c>
      <c r="O75" s="49">
        <f t="shared" si="21"/>
        <v>10.912288771724958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8711</v>
      </c>
      <c r="F76" s="48">
        <v>670</v>
      </c>
      <c r="G76" s="3">
        <f t="shared" si="17"/>
        <v>7.6914246355183097E-2</v>
      </c>
      <c r="H76" s="1">
        <v>0.5</v>
      </c>
      <c r="I76" s="3">
        <f t="shared" si="18"/>
        <v>0.32254958598112837</v>
      </c>
      <c r="J76" s="4">
        <f t="shared" si="19"/>
        <v>0.67745041401887163</v>
      </c>
      <c r="K76" s="5">
        <f t="shared" si="22"/>
        <v>48869.50047201023</v>
      </c>
      <c r="L76" s="6">
        <f t="shared" si="20"/>
        <v>15762.837144351455</v>
      </c>
      <c r="M76" s="5">
        <f t="shared" si="23"/>
        <v>204940.40949917253</v>
      </c>
      <c r="N76" s="6">
        <f t="shared" si="16"/>
        <v>403490.05200424814</v>
      </c>
      <c r="O76" s="49">
        <f t="shared" si="21"/>
        <v>8.2564799743624366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3776</v>
      </c>
      <c r="F77" s="48">
        <v>522</v>
      </c>
      <c r="G77" s="3">
        <f t="shared" si="17"/>
        <v>0.13824152542372881</v>
      </c>
      <c r="H77" s="1">
        <v>0.5</v>
      </c>
      <c r="I77" s="3">
        <f t="shared" si="18"/>
        <v>0.51367840976185786</v>
      </c>
      <c r="J77" s="4">
        <f t="shared" si="19"/>
        <v>0.48632159023814214</v>
      </c>
      <c r="K77" s="5">
        <f t="shared" si="22"/>
        <v>33106.663327658775</v>
      </c>
      <c r="L77" s="6">
        <f t="shared" si="20"/>
        <v>17006.178170672978</v>
      </c>
      <c r="M77" s="5">
        <f t="shared" si="23"/>
        <v>123017.87121161142</v>
      </c>
      <c r="N77" s="6">
        <f t="shared" si="16"/>
        <v>198549.64250507564</v>
      </c>
      <c r="O77" s="49">
        <f t="shared" si="21"/>
        <v>5.9972713208823576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1468</v>
      </c>
      <c r="F78" s="48">
        <v>284</v>
      </c>
      <c r="G78" s="3">
        <f t="shared" si="17"/>
        <v>0.19346049046321526</v>
      </c>
      <c r="H78" s="1">
        <v>0.5</v>
      </c>
      <c r="I78" s="3">
        <f t="shared" si="18"/>
        <v>0.6519742883379247</v>
      </c>
      <c r="J78" s="4">
        <f t="shared" si="19"/>
        <v>0.3480257116620753</v>
      </c>
      <c r="K78" s="5">
        <f t="shared" si="22"/>
        <v>16100.485156985796</v>
      </c>
      <c r="L78" s="6">
        <f t="shared" si="20"/>
        <v>10497.102352121134</v>
      </c>
      <c r="M78" s="5">
        <f t="shared" si="23"/>
        <v>54259.669904626149</v>
      </c>
      <c r="N78" s="6">
        <f t="shared" si="16"/>
        <v>75531.771293464219</v>
      </c>
      <c r="O78" s="49">
        <f t="shared" si="21"/>
        <v>4.6912729993538074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374</v>
      </c>
      <c r="F79" s="48">
        <v>88</v>
      </c>
      <c r="G79" s="3">
        <f t="shared" si="17"/>
        <v>0.23529411764705882</v>
      </c>
      <c r="H79" s="1">
        <v>0.5</v>
      </c>
      <c r="I79" s="3">
        <f t="shared" si="18"/>
        <v>0.7407407407407407</v>
      </c>
      <c r="J79" s="4">
        <f t="shared" si="19"/>
        <v>0.2592592592592593</v>
      </c>
      <c r="K79" s="5">
        <f t="shared" si="22"/>
        <v>5603.3828048646628</v>
      </c>
      <c r="L79" s="6">
        <f t="shared" si="20"/>
        <v>4150.6539295293796</v>
      </c>
      <c r="M79" s="5">
        <f t="shared" si="23"/>
        <v>17640.279200499866</v>
      </c>
      <c r="N79" s="6">
        <f t="shared" si="16"/>
        <v>21272.101388838073</v>
      </c>
      <c r="O79" s="49">
        <f t="shared" si="21"/>
        <v>3.7962962962962967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383</v>
      </c>
      <c r="F80" s="56">
        <v>17</v>
      </c>
      <c r="G80" s="57">
        <f t="shared" si="17"/>
        <v>4.4386422976501305E-2</v>
      </c>
      <c r="H80" s="54">
        <v>0.5</v>
      </c>
      <c r="I80" s="57">
        <f t="shared" si="18"/>
        <v>0.19976498237367804</v>
      </c>
      <c r="J80" s="58">
        <f t="shared" si="19"/>
        <v>0.80023501762632199</v>
      </c>
      <c r="K80" s="59">
        <f t="shared" si="22"/>
        <v>1452.7288753352832</v>
      </c>
      <c r="L80" s="60">
        <f t="shared" si="20"/>
        <v>1452.7288753352832</v>
      </c>
      <c r="M80" s="59">
        <f t="shared" si="23"/>
        <v>3631.822188338208</v>
      </c>
      <c r="N80" s="60">
        <f t="shared" si="16"/>
        <v>3631.822188338208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66FF"/>
  </sheetPr>
  <dimension ref="B2:Q82"/>
  <sheetViews>
    <sheetView zoomScale="90" zoomScaleNormal="90" workbookViewId="0">
      <selection activeCell="A72" sqref="A72:XFD72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133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5047</v>
      </c>
      <c r="F5" s="14">
        <v>49</v>
      </c>
      <c r="G5" s="3">
        <f>+F5/E5</f>
        <v>9.7087378640776691E-3</v>
      </c>
      <c r="H5" s="1">
        <v>0.1</v>
      </c>
      <c r="I5" s="3">
        <f>+(D5*G5)/(1+D5*(1-H5)*G5)</f>
        <v>9.6246390760346481E-3</v>
      </c>
      <c r="J5" s="4">
        <f>1-I5</f>
        <v>0.99037536092396539</v>
      </c>
      <c r="K5" s="5">
        <v>100000</v>
      </c>
      <c r="L5" s="6">
        <f>+K5-K6</f>
        <v>962.46390760346549</v>
      </c>
      <c r="M5" s="5">
        <f>0.1*D5*L5+(K6*D5)</f>
        <v>99133.782483156887</v>
      </c>
      <c r="N5" s="6">
        <f t="shared" ref="N5:N26" si="0">+N6+M5</f>
        <v>6934013.490099404</v>
      </c>
      <c r="O5" s="15">
        <f>+N5/K5</f>
        <v>69.340134900994045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20486</v>
      </c>
      <c r="F6" s="14">
        <v>25</v>
      </c>
      <c r="G6" s="3">
        <f t="shared" ref="G6:G26" si="1">+F6/E6</f>
        <v>1.2203456018744507E-3</v>
      </c>
      <c r="H6" s="1">
        <v>0.4</v>
      </c>
      <c r="I6" s="3">
        <f t="shared" ref="I6:I26" si="2">+(D6*G6)/(1+D6*(1-H6)*G6)</f>
        <v>4.8671274213958919E-3</v>
      </c>
      <c r="J6" s="4">
        <f t="shared" ref="J6:J26" si="3">1-I6</f>
        <v>0.99513287257860406</v>
      </c>
      <c r="K6" s="5">
        <f>+K5-(K5*I5)</f>
        <v>99037.536092396535</v>
      </c>
      <c r="L6" s="6">
        <f t="shared" ref="L6:L26" si="4">+K6-K7</f>
        <v>482.02830766278203</v>
      </c>
      <c r="M6" s="5">
        <f>0.4*D6*L6+(K7*D6)</f>
        <v>394993.27643119544</v>
      </c>
      <c r="N6" s="6">
        <f t="shared" si="0"/>
        <v>6834879.7076162472</v>
      </c>
      <c r="O6" s="15">
        <f t="shared" ref="O6:O26" si="5">+N6/K6</f>
        <v>69.013022509361335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27067</v>
      </c>
      <c r="F7" s="14">
        <v>13</v>
      </c>
      <c r="G7" s="3">
        <f t="shared" si="1"/>
        <v>4.8028965160527582E-4</v>
      </c>
      <c r="H7" s="1">
        <v>0.5</v>
      </c>
      <c r="I7" s="3">
        <f t="shared" si="2"/>
        <v>2.3985682392664068E-3</v>
      </c>
      <c r="J7" s="4">
        <f t="shared" si="3"/>
        <v>0.99760143176073357</v>
      </c>
      <c r="K7" s="5">
        <f t="shared" ref="K7:K26" si="6">+K6-(K6*I6)</f>
        <v>98555.507784733752</v>
      </c>
      <c r="L7" s="6">
        <f t="shared" si="4"/>
        <v>236.39211077723303</v>
      </c>
      <c r="M7" s="5">
        <f>0.5*D7*(K7+K8)</f>
        <v>492186.55864672567</v>
      </c>
      <c r="N7" s="6">
        <f t="shared" si="0"/>
        <v>6439886.4311850518</v>
      </c>
      <c r="O7" s="15">
        <f t="shared" si="5"/>
        <v>65.342735032639041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30979</v>
      </c>
      <c r="F8" s="14">
        <v>20</v>
      </c>
      <c r="G8" s="3">
        <f t="shared" si="1"/>
        <v>6.4559863133090156E-4</v>
      </c>
      <c r="H8" s="1">
        <v>0.5</v>
      </c>
      <c r="I8" s="3">
        <f t="shared" si="2"/>
        <v>3.2227915820683874E-3</v>
      </c>
      <c r="J8" s="4">
        <f t="shared" si="3"/>
        <v>0.9967772084179316</v>
      </c>
      <c r="K8" s="5">
        <f t="shared" si="6"/>
        <v>98319.115673956519</v>
      </c>
      <c r="L8" s="6">
        <f t="shared" si="4"/>
        <v>316.86201835043903</v>
      </c>
      <c r="M8" s="5">
        <f t="shared" ref="M8:M26" si="7">0.5*D8*(K8+K9)</f>
        <v>490803.42332390649</v>
      </c>
      <c r="N8" s="6">
        <f t="shared" si="0"/>
        <v>5947699.8725383263</v>
      </c>
      <c r="O8" s="15">
        <f t="shared" si="5"/>
        <v>60.493830032625041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31314</v>
      </c>
      <c r="F9" s="14">
        <v>79</v>
      </c>
      <c r="G9" s="3">
        <f t="shared" si="1"/>
        <v>2.5228332375295394E-3</v>
      </c>
      <c r="H9" s="1">
        <v>0.5</v>
      </c>
      <c r="I9" s="3">
        <f t="shared" si="2"/>
        <v>1.2535106231058501E-2</v>
      </c>
      <c r="J9" s="4">
        <f t="shared" si="3"/>
        <v>0.98746489376894153</v>
      </c>
      <c r="K9" s="5">
        <f t="shared" si="6"/>
        <v>98002.25365560608</v>
      </c>
      <c r="L9" s="6">
        <f t="shared" si="4"/>
        <v>1228.4686604561575</v>
      </c>
      <c r="M9" s="5">
        <f t="shared" si="7"/>
        <v>486940.09662689001</v>
      </c>
      <c r="N9" s="6">
        <f t="shared" si="0"/>
        <v>5456896.4492144194</v>
      </c>
      <c r="O9" s="15">
        <f t="shared" si="5"/>
        <v>55.681336353659098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31937</v>
      </c>
      <c r="F10" s="14">
        <v>81</v>
      </c>
      <c r="G10" s="3">
        <f t="shared" si="1"/>
        <v>2.5362432288568121E-3</v>
      </c>
      <c r="H10" s="1">
        <v>0.5</v>
      </c>
      <c r="I10" s="3">
        <f t="shared" si="2"/>
        <v>1.2601316137463249E-2</v>
      </c>
      <c r="J10" s="4">
        <f t="shared" si="3"/>
        <v>0.98739868386253671</v>
      </c>
      <c r="K10" s="5">
        <f t="shared" si="6"/>
        <v>96773.784995149923</v>
      </c>
      <c r="L10" s="6">
        <f t="shared" si="4"/>
        <v>1219.4770585427759</v>
      </c>
      <c r="M10" s="5">
        <f t="shared" si="7"/>
        <v>480820.23232939269</v>
      </c>
      <c r="N10" s="6">
        <f t="shared" si="0"/>
        <v>4969956.3525875295</v>
      </c>
      <c r="O10" s="15">
        <f t="shared" si="5"/>
        <v>51.356432455717339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34963</v>
      </c>
      <c r="F11" s="14">
        <v>88</v>
      </c>
      <c r="G11" s="3">
        <f t="shared" si="1"/>
        <v>2.5169464862855018E-3</v>
      </c>
      <c r="H11" s="1">
        <v>0.5</v>
      </c>
      <c r="I11" s="3">
        <f t="shared" si="2"/>
        <v>1.2506039848790611E-2</v>
      </c>
      <c r="J11" s="4">
        <f t="shared" si="3"/>
        <v>0.98749396015120938</v>
      </c>
      <c r="K11" s="5">
        <f t="shared" si="6"/>
        <v>95554.307936607147</v>
      </c>
      <c r="L11" s="6">
        <f t="shared" si="4"/>
        <v>1195.0059827788209</v>
      </c>
      <c r="M11" s="5">
        <f t="shared" si="7"/>
        <v>474784.02472608868</v>
      </c>
      <c r="N11" s="6">
        <f t="shared" si="0"/>
        <v>4489136.1202581367</v>
      </c>
      <c r="O11" s="15">
        <f t="shared" si="5"/>
        <v>46.9799448836606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33462</v>
      </c>
      <c r="F12" s="14">
        <v>149</v>
      </c>
      <c r="G12" s="3">
        <f t="shared" si="1"/>
        <v>4.4528121451198376E-3</v>
      </c>
      <c r="H12" s="1">
        <v>0.5</v>
      </c>
      <c r="I12" s="3">
        <f t="shared" si="2"/>
        <v>2.2018945159526519E-2</v>
      </c>
      <c r="J12" s="4">
        <f t="shared" si="3"/>
        <v>0.97798105484047348</v>
      </c>
      <c r="K12" s="5">
        <f t="shared" si="6"/>
        <v>94359.301953828326</v>
      </c>
      <c r="L12" s="6">
        <f t="shared" si="4"/>
        <v>2077.6922950125445</v>
      </c>
      <c r="M12" s="5">
        <f t="shared" si="7"/>
        <v>466602.27903161023</v>
      </c>
      <c r="N12" s="6">
        <f t="shared" si="0"/>
        <v>4014352.095532048</v>
      </c>
      <c r="O12" s="15">
        <f t="shared" si="5"/>
        <v>42.54325765886167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33290</v>
      </c>
      <c r="F13" s="14">
        <v>159</v>
      </c>
      <c r="G13" s="3">
        <f t="shared" si="1"/>
        <v>4.7762090717933317E-3</v>
      </c>
      <c r="H13" s="1">
        <v>0.5</v>
      </c>
      <c r="I13" s="3">
        <f t="shared" si="2"/>
        <v>2.3599257884972174E-2</v>
      </c>
      <c r="J13" s="4">
        <f t="shared" si="3"/>
        <v>0.97640074211502781</v>
      </c>
      <c r="K13" s="5">
        <f t="shared" si="6"/>
        <v>92281.609658815782</v>
      </c>
      <c r="L13" s="6">
        <f t="shared" si="4"/>
        <v>2177.777504378726</v>
      </c>
      <c r="M13" s="5">
        <f t="shared" si="7"/>
        <v>455963.60453313211</v>
      </c>
      <c r="N13" s="6">
        <f t="shared" si="0"/>
        <v>3547749.8165004379</v>
      </c>
      <c r="O13" s="15">
        <f t="shared" si="5"/>
        <v>38.444819391612299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34611</v>
      </c>
      <c r="F14" s="14">
        <v>233</v>
      </c>
      <c r="G14" s="3">
        <f t="shared" si="1"/>
        <v>6.7319638265291382E-3</v>
      </c>
      <c r="H14" s="1">
        <v>0.5</v>
      </c>
      <c r="I14" s="3">
        <f t="shared" si="2"/>
        <v>3.3102703624248796E-2</v>
      </c>
      <c r="J14" s="4">
        <f t="shared" si="3"/>
        <v>0.96689729637575117</v>
      </c>
      <c r="K14" s="5">
        <f t="shared" si="6"/>
        <v>90103.832154437056</v>
      </c>
      <c r="L14" s="6">
        <f t="shared" si="4"/>
        <v>2982.680451217384</v>
      </c>
      <c r="M14" s="5">
        <f t="shared" si="7"/>
        <v>443062.45964414178</v>
      </c>
      <c r="N14" s="6">
        <f t="shared" si="0"/>
        <v>3091786.2119673057</v>
      </c>
      <c r="O14" s="15">
        <f t="shared" si="5"/>
        <v>34.313592863264859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29569</v>
      </c>
      <c r="F15" s="14">
        <v>206</v>
      </c>
      <c r="G15" s="3">
        <f t="shared" si="1"/>
        <v>6.96675572390003E-3</v>
      </c>
      <c r="H15" s="1">
        <v>0.5</v>
      </c>
      <c r="I15" s="3">
        <f t="shared" si="2"/>
        <v>3.4237468421752418E-2</v>
      </c>
      <c r="J15" s="4">
        <f t="shared" si="3"/>
        <v>0.96576253157824754</v>
      </c>
      <c r="K15" s="5">
        <f t="shared" si="6"/>
        <v>87121.151703219672</v>
      </c>
      <c r="L15" s="6">
        <f t="shared" si="4"/>
        <v>2982.8076803056902</v>
      </c>
      <c r="M15" s="5">
        <f t="shared" si="7"/>
        <v>428148.73931533413</v>
      </c>
      <c r="N15" s="6">
        <f t="shared" si="0"/>
        <v>2648723.7523231641</v>
      </c>
      <c r="O15" s="15">
        <f t="shared" si="5"/>
        <v>30.402763284696995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24745</v>
      </c>
      <c r="F16" s="14">
        <v>245</v>
      </c>
      <c r="G16" s="3">
        <f t="shared" si="1"/>
        <v>9.9009900990099011E-3</v>
      </c>
      <c r="H16" s="1">
        <v>0.5</v>
      </c>
      <c r="I16" s="3">
        <f t="shared" si="2"/>
        <v>4.8309178743961352E-2</v>
      </c>
      <c r="J16" s="4">
        <f t="shared" si="3"/>
        <v>0.95169082125603865</v>
      </c>
      <c r="K16" s="5">
        <f t="shared" si="6"/>
        <v>84138.344022913981</v>
      </c>
      <c r="L16" s="6">
        <f t="shared" si="4"/>
        <v>4064.6543006238644</v>
      </c>
      <c r="M16" s="5">
        <f t="shared" si="7"/>
        <v>410530.08436301025</v>
      </c>
      <c r="N16" s="6">
        <f t="shared" si="0"/>
        <v>2220575.0130078299</v>
      </c>
      <c r="O16" s="15">
        <f t="shared" si="5"/>
        <v>26.391950528561452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18640</v>
      </c>
      <c r="F17" s="14">
        <v>236</v>
      </c>
      <c r="G17" s="3">
        <f t="shared" si="1"/>
        <v>1.2660944206008584E-2</v>
      </c>
      <c r="H17" s="1">
        <v>0.5</v>
      </c>
      <c r="I17" s="3">
        <f t="shared" si="2"/>
        <v>6.1362454498179932E-2</v>
      </c>
      <c r="J17" s="4">
        <f t="shared" si="3"/>
        <v>0.9386375455018201</v>
      </c>
      <c r="K17" s="5">
        <f t="shared" si="6"/>
        <v>80073.689722290117</v>
      </c>
      <c r="L17" s="6">
        <f t="shared" si="4"/>
        <v>4913.518142085406</v>
      </c>
      <c r="M17" s="5">
        <f t="shared" si="7"/>
        <v>388084.65325623704</v>
      </c>
      <c r="N17" s="6">
        <f t="shared" si="0"/>
        <v>1810044.9286448194</v>
      </c>
      <c r="O17" s="15">
        <f t="shared" si="5"/>
        <v>22.604739895493502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13782</v>
      </c>
      <c r="F18" s="14">
        <v>250</v>
      </c>
      <c r="G18" s="3">
        <f t="shared" si="1"/>
        <v>1.8139602379915833E-2</v>
      </c>
      <c r="H18" s="1">
        <v>0.5</v>
      </c>
      <c r="I18" s="3">
        <f t="shared" si="2"/>
        <v>8.6763378913028377E-2</v>
      </c>
      <c r="J18" s="4">
        <f t="shared" si="3"/>
        <v>0.91323662108697157</v>
      </c>
      <c r="K18" s="5">
        <f t="shared" si="6"/>
        <v>75160.171580204711</v>
      </c>
      <c r="L18" s="6">
        <f t="shared" si="4"/>
        <v>6521.1504459815333</v>
      </c>
      <c r="M18" s="5">
        <f t="shared" si="7"/>
        <v>359497.98178606969</v>
      </c>
      <c r="N18" s="6">
        <f t="shared" si="0"/>
        <v>1421960.2753885824</v>
      </c>
      <c r="O18" s="15">
        <f t="shared" si="5"/>
        <v>18.91906638173629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12885</v>
      </c>
      <c r="F19" s="14">
        <v>361</v>
      </c>
      <c r="G19" s="3">
        <f t="shared" si="1"/>
        <v>2.8017074117190531E-2</v>
      </c>
      <c r="H19" s="1">
        <v>0.5</v>
      </c>
      <c r="I19" s="3">
        <f t="shared" si="2"/>
        <v>0.13091568449682683</v>
      </c>
      <c r="J19" s="4">
        <f t="shared" si="3"/>
        <v>0.86908431550317311</v>
      </c>
      <c r="K19" s="5">
        <f t="shared" si="6"/>
        <v>68639.021134223178</v>
      </c>
      <c r="L19" s="6">
        <f t="shared" si="4"/>
        <v>8985.9244349789951</v>
      </c>
      <c r="M19" s="5">
        <f t="shared" si="7"/>
        <v>320730.29458366841</v>
      </c>
      <c r="N19" s="6">
        <f t="shared" si="0"/>
        <v>1062462.2936025127</v>
      </c>
      <c r="O19" s="15">
        <f t="shared" si="5"/>
        <v>15.478983762383125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9774</v>
      </c>
      <c r="F20" s="14">
        <v>374</v>
      </c>
      <c r="G20" s="3">
        <f t="shared" si="1"/>
        <v>3.8264784121137714E-2</v>
      </c>
      <c r="H20" s="1">
        <v>0.5</v>
      </c>
      <c r="I20" s="3">
        <f t="shared" si="2"/>
        <v>0.17461947894294519</v>
      </c>
      <c r="J20" s="4">
        <f t="shared" si="3"/>
        <v>0.82538052105705484</v>
      </c>
      <c r="K20" s="5">
        <f t="shared" si="6"/>
        <v>59653.096699244183</v>
      </c>
      <c r="L20" s="6">
        <f t="shared" si="4"/>
        <v>10416.59266295514</v>
      </c>
      <c r="M20" s="5">
        <f t="shared" si="7"/>
        <v>272224.00183883309</v>
      </c>
      <c r="N20" s="6">
        <f t="shared" si="0"/>
        <v>741731.99901884422</v>
      </c>
      <c r="O20" s="15">
        <f t="shared" si="5"/>
        <v>12.434090433870839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6045</v>
      </c>
      <c r="F21" s="14">
        <v>385</v>
      </c>
      <c r="G21" s="3">
        <f t="shared" si="1"/>
        <v>6.3688999172870145E-2</v>
      </c>
      <c r="H21" s="1">
        <v>0.5</v>
      </c>
      <c r="I21" s="3">
        <f t="shared" si="2"/>
        <v>0.27470567249375671</v>
      </c>
      <c r="J21" s="4">
        <f t="shared" si="3"/>
        <v>0.72529432750624334</v>
      </c>
      <c r="K21" s="5">
        <f t="shared" si="6"/>
        <v>49236.504036289043</v>
      </c>
      <c r="L21" s="6">
        <f t="shared" si="4"/>
        <v>13525.546952530349</v>
      </c>
      <c r="M21" s="5">
        <f t="shared" si="7"/>
        <v>212368.65280011934</v>
      </c>
      <c r="N21" s="6">
        <f t="shared" si="0"/>
        <v>469507.99718001118</v>
      </c>
      <c r="O21" s="15">
        <f t="shared" si="5"/>
        <v>9.5357703876369282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3067</v>
      </c>
      <c r="F22" s="14">
        <v>351</v>
      </c>
      <c r="G22" s="3">
        <f t="shared" si="1"/>
        <v>0.11444408216498207</v>
      </c>
      <c r="H22" s="1">
        <v>0.5</v>
      </c>
      <c r="I22" s="3">
        <f t="shared" si="2"/>
        <v>0.44492331093928261</v>
      </c>
      <c r="J22" s="4">
        <f t="shared" si="3"/>
        <v>0.55507668906071739</v>
      </c>
      <c r="K22" s="5">
        <f t="shared" si="6"/>
        <v>35710.957083758694</v>
      </c>
      <c r="L22" s="6">
        <f t="shared" si="4"/>
        <v>15888.637262516546</v>
      </c>
      <c r="M22" s="5">
        <f t="shared" si="7"/>
        <v>138833.1922625021</v>
      </c>
      <c r="N22" s="6">
        <f t="shared" si="0"/>
        <v>257139.34437989185</v>
      </c>
      <c r="O22" s="15">
        <f t="shared" si="5"/>
        <v>7.2005727479322736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1336</v>
      </c>
      <c r="F23" s="14">
        <v>195</v>
      </c>
      <c r="G23" s="3">
        <f t="shared" si="1"/>
        <v>0.14595808383233533</v>
      </c>
      <c r="H23" s="1">
        <v>0.5</v>
      </c>
      <c r="I23" s="3">
        <f t="shared" si="2"/>
        <v>0.5346860433232794</v>
      </c>
      <c r="J23" s="4">
        <f t="shared" si="3"/>
        <v>0.4653139566767206</v>
      </c>
      <c r="K23" s="5">
        <f t="shared" si="6"/>
        <v>19822.319821242148</v>
      </c>
      <c r="L23" s="6">
        <f t="shared" si="4"/>
        <v>10598.717754708579</v>
      </c>
      <c r="M23" s="5">
        <f t="shared" si="7"/>
        <v>72614.804719439286</v>
      </c>
      <c r="N23" s="6">
        <f t="shared" si="0"/>
        <v>118306.15211738975</v>
      </c>
      <c r="O23" s="15">
        <f t="shared" si="5"/>
        <v>5.9683303056491699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469</v>
      </c>
      <c r="F24" s="14">
        <v>94</v>
      </c>
      <c r="G24" s="3">
        <f t="shared" si="1"/>
        <v>0.20042643923240938</v>
      </c>
      <c r="H24" s="1">
        <v>0.5</v>
      </c>
      <c r="I24" s="3">
        <f t="shared" si="2"/>
        <v>0.66761363636363624</v>
      </c>
      <c r="J24" s="4">
        <f t="shared" si="3"/>
        <v>0.33238636363636376</v>
      </c>
      <c r="K24" s="5">
        <f t="shared" si="6"/>
        <v>9223.6020665335691</v>
      </c>
      <c r="L24" s="6">
        <f t="shared" si="4"/>
        <v>6157.8025160096258</v>
      </c>
      <c r="M24" s="5">
        <f t="shared" si="7"/>
        <v>30723.504042643781</v>
      </c>
      <c r="N24" s="6">
        <f t="shared" si="0"/>
        <v>45691.347397950463</v>
      </c>
      <c r="O24" s="15">
        <f t="shared" si="5"/>
        <v>4.9537422655878158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141</v>
      </c>
      <c r="F25" s="14">
        <v>20</v>
      </c>
      <c r="G25" s="3">
        <f t="shared" si="1"/>
        <v>0.14184397163120568</v>
      </c>
      <c r="H25" s="1">
        <v>0.5</v>
      </c>
      <c r="I25" s="3">
        <f t="shared" si="2"/>
        <v>0.52356020942408377</v>
      </c>
      <c r="J25" s="4">
        <f t="shared" si="3"/>
        <v>0.47643979057591623</v>
      </c>
      <c r="K25" s="5">
        <f t="shared" si="6"/>
        <v>3065.7995505239433</v>
      </c>
      <c r="L25" s="6">
        <f t="shared" si="4"/>
        <v>1605.1306547245777</v>
      </c>
      <c r="M25" s="5">
        <f t="shared" si="7"/>
        <v>11316.171115808273</v>
      </c>
      <c r="N25" s="6">
        <f t="shared" si="0"/>
        <v>14967.843355306686</v>
      </c>
      <c r="O25" s="15">
        <f t="shared" si="5"/>
        <v>4.8821989528795813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129</v>
      </c>
      <c r="F26" s="19">
        <v>8</v>
      </c>
      <c r="G26" s="20">
        <f t="shared" si="1"/>
        <v>6.2015503875968991E-2</v>
      </c>
      <c r="H26" s="17">
        <v>0.5</v>
      </c>
      <c r="I26" s="20">
        <f t="shared" si="2"/>
        <v>0.26845637583892618</v>
      </c>
      <c r="J26" s="21">
        <f t="shared" si="3"/>
        <v>0.73154362416107377</v>
      </c>
      <c r="K26" s="22">
        <f t="shared" si="6"/>
        <v>1460.6688957993656</v>
      </c>
      <c r="L26" s="23">
        <f t="shared" si="4"/>
        <v>1460.6688957993656</v>
      </c>
      <c r="M26" s="22">
        <f t="shared" si="7"/>
        <v>3651.672239498414</v>
      </c>
      <c r="N26" s="23">
        <f t="shared" si="0"/>
        <v>3651.672239498414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134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4790</v>
      </c>
      <c r="F32" s="26">
        <v>24</v>
      </c>
      <c r="G32" s="3">
        <f>+F32/E32</f>
        <v>5.0104384133611689E-3</v>
      </c>
      <c r="H32" s="1">
        <v>0.1</v>
      </c>
      <c r="I32" s="3">
        <f>+(D32*G32)/(1+D32*(1-H32)*G32)</f>
        <v>4.9879457976556652E-3</v>
      </c>
      <c r="J32" s="4">
        <f>1-I32</f>
        <v>0.99501205420234429</v>
      </c>
      <c r="K32" s="5">
        <v>100000</v>
      </c>
      <c r="L32" s="6">
        <f>+K32-K33</f>
        <v>498.79457976557023</v>
      </c>
      <c r="M32" s="5">
        <f>0.1*D32*L32+(K33*D32)</f>
        <v>99551.084878210982</v>
      </c>
      <c r="N32" s="6">
        <f t="shared" ref="N32:N53" si="8">+N33+M32</f>
        <v>7679860.1966299852</v>
      </c>
      <c r="O32" s="27">
        <f>+N32/K32</f>
        <v>76.798601966299856</v>
      </c>
    </row>
    <row r="33" spans="2:15" x14ac:dyDescent="0.25">
      <c r="B33" s="8" t="s">
        <v>15</v>
      </c>
      <c r="C33" s="1">
        <v>1</v>
      </c>
      <c r="D33" s="1">
        <v>4</v>
      </c>
      <c r="E33" s="25">
        <v>19312</v>
      </c>
      <c r="F33" s="26">
        <v>15</v>
      </c>
      <c r="G33" s="3">
        <f t="shared" ref="G33:G53" si="9">+F33/E33</f>
        <v>7.7671913835956918E-4</v>
      </c>
      <c r="H33" s="1">
        <v>0.4</v>
      </c>
      <c r="I33" s="3">
        <f t="shared" ref="I33:I53" si="10">+(D33*G33)/(1+D33*(1-H33)*G33)</f>
        <v>3.1010957204879062E-3</v>
      </c>
      <c r="J33" s="4">
        <f t="shared" ref="J33:J53" si="11">1-I33</f>
        <v>0.99689890427951211</v>
      </c>
      <c r="K33" s="5">
        <f>+K32-(K32*I32)</f>
        <v>99501.20542023443</v>
      </c>
      <c r="L33" s="6">
        <f t="shared" ref="L33:L53" si="12">+K33-K34</f>
        <v>308.56276231208176</v>
      </c>
      <c r="M33" s="5">
        <f>0.4*D33*L33+(K34*D33)</f>
        <v>397264.2710513887</v>
      </c>
      <c r="N33" s="6">
        <f t="shared" si="8"/>
        <v>7580309.1117517743</v>
      </c>
      <c r="O33" s="27">
        <f t="shared" ref="O33:O53" si="13">+N33/K33</f>
        <v>76.183088232318568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25580</v>
      </c>
      <c r="F34" s="26">
        <v>12</v>
      </c>
      <c r="G34" s="3">
        <f t="shared" si="9"/>
        <v>4.6911649726348711E-4</v>
      </c>
      <c r="H34" s="1">
        <v>0.5</v>
      </c>
      <c r="I34" s="3">
        <f t="shared" si="10"/>
        <v>2.3428348301444751E-3</v>
      </c>
      <c r="J34" s="4">
        <f t="shared" si="11"/>
        <v>0.99765716516985548</v>
      </c>
      <c r="K34" s="5">
        <f t="shared" ref="K34:K53" si="14">+K33-(K33*I33)</f>
        <v>99192.642657922348</v>
      </c>
      <c r="L34" s="6">
        <f t="shared" si="12"/>
        <v>232.39197811305348</v>
      </c>
      <c r="M34" s="5">
        <f>0.5*D34*(K34+K35)</f>
        <v>495382.23334432917</v>
      </c>
      <c r="N34" s="6">
        <f t="shared" si="8"/>
        <v>7183044.8407003861</v>
      </c>
      <c r="O34" s="27">
        <f t="shared" si="13"/>
        <v>72.415097009482579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29142</v>
      </c>
      <c r="F35" s="26">
        <v>14</v>
      </c>
      <c r="G35" s="3">
        <f t="shared" si="9"/>
        <v>4.8040628645940568E-4</v>
      </c>
      <c r="H35" s="1">
        <v>0.5</v>
      </c>
      <c r="I35" s="3">
        <f t="shared" si="10"/>
        <v>2.3991500154231069E-3</v>
      </c>
      <c r="J35" s="4">
        <f t="shared" si="11"/>
        <v>0.99760084998457688</v>
      </c>
      <c r="K35" s="5">
        <f t="shared" si="14"/>
        <v>98960.250679809295</v>
      </c>
      <c r="L35" s="6">
        <f t="shared" si="12"/>
        <v>237.42048694474215</v>
      </c>
      <c r="M35" s="5">
        <f t="shared" ref="M35:M53" si="15">0.5*D35*(K35+K36)</f>
        <v>494207.70218168455</v>
      </c>
      <c r="N35" s="6">
        <f t="shared" si="8"/>
        <v>6687662.6073560566</v>
      </c>
      <c r="O35" s="27">
        <f t="shared" si="13"/>
        <v>67.579281190326753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29325</v>
      </c>
      <c r="F36" s="26">
        <v>27</v>
      </c>
      <c r="G36" s="3">
        <f t="shared" si="9"/>
        <v>9.2071611253196934E-4</v>
      </c>
      <c r="H36" s="1">
        <v>0.5</v>
      </c>
      <c r="I36" s="3">
        <f t="shared" si="10"/>
        <v>4.5930084205154384E-3</v>
      </c>
      <c r="J36" s="4">
        <f t="shared" si="11"/>
        <v>0.99540699157948453</v>
      </c>
      <c r="K36" s="5">
        <f t="shared" si="14"/>
        <v>98722.830192864552</v>
      </c>
      <c r="L36" s="6">
        <f t="shared" si="12"/>
        <v>453.43479037293582</v>
      </c>
      <c r="M36" s="5">
        <f t="shared" si="15"/>
        <v>492480.56398839044</v>
      </c>
      <c r="N36" s="6">
        <f t="shared" si="8"/>
        <v>6193454.9051743718</v>
      </c>
      <c r="O36" s="27">
        <f t="shared" si="13"/>
        <v>62.735791640848035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32666</v>
      </c>
      <c r="F37" s="26">
        <v>23</v>
      </c>
      <c r="G37" s="3">
        <f t="shared" si="9"/>
        <v>7.0409600195922367E-4</v>
      </c>
      <c r="H37" s="1">
        <v>0.5</v>
      </c>
      <c r="I37" s="3">
        <f t="shared" si="10"/>
        <v>3.5142940088926915E-3</v>
      </c>
      <c r="J37" s="4">
        <f t="shared" si="11"/>
        <v>0.99648570599110731</v>
      </c>
      <c r="K37" s="5">
        <f t="shared" si="14"/>
        <v>98269.395402491617</v>
      </c>
      <c r="L37" s="6">
        <f t="shared" si="12"/>
        <v>345.34754752049048</v>
      </c>
      <c r="M37" s="5">
        <f t="shared" si="15"/>
        <v>490483.60814365686</v>
      </c>
      <c r="N37" s="6">
        <f t="shared" si="8"/>
        <v>5700974.3411859814</v>
      </c>
      <c r="O37" s="27">
        <f t="shared" si="13"/>
        <v>58.0137317201957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34477</v>
      </c>
      <c r="F38" s="26">
        <v>44</v>
      </c>
      <c r="G38" s="3">
        <f t="shared" si="9"/>
        <v>1.2762131275923078E-3</v>
      </c>
      <c r="H38" s="1">
        <v>0.5</v>
      </c>
      <c r="I38" s="3">
        <f t="shared" si="10"/>
        <v>6.3607713880937927E-3</v>
      </c>
      <c r="J38" s="4">
        <f t="shared" si="11"/>
        <v>0.99363922861190623</v>
      </c>
      <c r="K38" s="5">
        <f t="shared" si="14"/>
        <v>97924.047854971126</v>
      </c>
      <c r="L38" s="6">
        <f t="shared" si="12"/>
        <v>622.87248180223105</v>
      </c>
      <c r="M38" s="5">
        <f t="shared" si="15"/>
        <v>488063.05807035009</v>
      </c>
      <c r="N38" s="6">
        <f t="shared" si="8"/>
        <v>5210490.7330423249</v>
      </c>
      <c r="O38" s="27">
        <f t="shared" si="13"/>
        <v>53.209511322073212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33996</v>
      </c>
      <c r="F39" s="26">
        <v>56</v>
      </c>
      <c r="G39" s="3">
        <f t="shared" si="9"/>
        <v>1.6472526179550535E-3</v>
      </c>
      <c r="H39" s="1">
        <v>0.5</v>
      </c>
      <c r="I39" s="3">
        <f t="shared" si="10"/>
        <v>8.2024841809233643E-3</v>
      </c>
      <c r="J39" s="4">
        <f t="shared" si="11"/>
        <v>0.9917975158190766</v>
      </c>
      <c r="K39" s="5">
        <f t="shared" si="14"/>
        <v>97301.175373168895</v>
      </c>
      <c r="L39" s="6">
        <f t="shared" si="12"/>
        <v>798.11135178366385</v>
      </c>
      <c r="M39" s="5">
        <f t="shared" si="15"/>
        <v>484510.59848638531</v>
      </c>
      <c r="N39" s="6">
        <f t="shared" si="8"/>
        <v>4722427.6749719745</v>
      </c>
      <c r="O39" s="27">
        <f t="shared" si="13"/>
        <v>48.534127741628481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35303</v>
      </c>
      <c r="F40" s="26">
        <v>60</v>
      </c>
      <c r="G40" s="3">
        <f t="shared" si="9"/>
        <v>1.6995722743109651E-3</v>
      </c>
      <c r="H40" s="1">
        <v>0.5</v>
      </c>
      <c r="I40" s="3">
        <f t="shared" si="10"/>
        <v>8.4619073139085565E-3</v>
      </c>
      <c r="J40" s="4">
        <f t="shared" si="11"/>
        <v>0.9915380926860915</v>
      </c>
      <c r="K40" s="5">
        <f t="shared" si="14"/>
        <v>96503.064021385231</v>
      </c>
      <c r="L40" s="6">
        <f t="shared" si="12"/>
        <v>816.59998325713968</v>
      </c>
      <c r="M40" s="5">
        <f t="shared" si="15"/>
        <v>480473.82014878327</v>
      </c>
      <c r="N40" s="6">
        <f t="shared" si="8"/>
        <v>4237917.0764855891</v>
      </c>
      <c r="O40" s="27">
        <f t="shared" si="13"/>
        <v>43.91484477162777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37993</v>
      </c>
      <c r="F41" s="26">
        <v>110</v>
      </c>
      <c r="G41" s="3">
        <f t="shared" si="9"/>
        <v>2.8952701813491958E-3</v>
      </c>
      <c r="H41" s="1">
        <v>0.5</v>
      </c>
      <c r="I41" s="3">
        <f t="shared" si="10"/>
        <v>1.4372321521898192E-2</v>
      </c>
      <c r="J41" s="4">
        <f t="shared" si="11"/>
        <v>0.98562767847810184</v>
      </c>
      <c r="K41" s="5">
        <f t="shared" si="14"/>
        <v>95686.464038128091</v>
      </c>
      <c r="L41" s="6">
        <f t="shared" si="12"/>
        <v>1375.2366264495213</v>
      </c>
      <c r="M41" s="5">
        <f t="shared" si="15"/>
        <v>474994.22862451669</v>
      </c>
      <c r="N41" s="6">
        <f t="shared" si="8"/>
        <v>3757443.2563368063</v>
      </c>
      <c r="O41" s="27">
        <f t="shared" si="13"/>
        <v>39.268284120516583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33627</v>
      </c>
      <c r="F42" s="26">
        <v>117</v>
      </c>
      <c r="G42" s="3">
        <f t="shared" si="9"/>
        <v>3.4793469533410653E-3</v>
      </c>
      <c r="H42" s="1">
        <v>0.5</v>
      </c>
      <c r="I42" s="3">
        <f t="shared" si="10"/>
        <v>1.7246716490514308E-2</v>
      </c>
      <c r="J42" s="4">
        <f t="shared" si="11"/>
        <v>0.98275328350948565</v>
      </c>
      <c r="K42" s="5">
        <f t="shared" si="14"/>
        <v>94311.22741167857</v>
      </c>
      <c r="L42" s="6">
        <f t="shared" si="12"/>
        <v>1626.559001041649</v>
      </c>
      <c r="M42" s="5">
        <f t="shared" si="15"/>
        <v>467489.73955578869</v>
      </c>
      <c r="N42" s="6">
        <f t="shared" si="8"/>
        <v>3282449.0277122897</v>
      </c>
      <c r="O42" s="27">
        <f t="shared" si="13"/>
        <v>34.804435461157233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28352</v>
      </c>
      <c r="F43" s="26">
        <v>126</v>
      </c>
      <c r="G43" s="3">
        <f t="shared" si="9"/>
        <v>4.4441309255079005E-3</v>
      </c>
      <c r="H43" s="1">
        <v>0.5</v>
      </c>
      <c r="I43" s="3">
        <f t="shared" si="10"/>
        <v>2.1976488645480866E-2</v>
      </c>
      <c r="J43" s="4">
        <f t="shared" si="11"/>
        <v>0.97802351135451915</v>
      </c>
      <c r="K43" s="5">
        <f t="shared" si="14"/>
        <v>92684.668410636921</v>
      </c>
      <c r="L43" s="6">
        <f t="shared" si="12"/>
        <v>2036.8835629365203</v>
      </c>
      <c r="M43" s="5">
        <f t="shared" si="15"/>
        <v>458331.13314584334</v>
      </c>
      <c r="N43" s="6">
        <f t="shared" si="8"/>
        <v>2814959.288156501</v>
      </c>
      <c r="O43" s="27">
        <f t="shared" si="13"/>
        <v>30.371358461195545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22248</v>
      </c>
      <c r="F44" s="26">
        <v>140</v>
      </c>
      <c r="G44" s="3">
        <f t="shared" si="9"/>
        <v>6.2927004674577488E-3</v>
      </c>
      <c r="H44" s="1">
        <v>0.5</v>
      </c>
      <c r="I44" s="3">
        <f t="shared" si="10"/>
        <v>3.0976192583414459E-2</v>
      </c>
      <c r="J44" s="4">
        <f t="shared" si="11"/>
        <v>0.96902380741658556</v>
      </c>
      <c r="K44" s="5">
        <f t="shared" si="14"/>
        <v>90647.784847700401</v>
      </c>
      <c r="L44" s="6">
        <f t="shared" si="12"/>
        <v>2807.9232407022937</v>
      </c>
      <c r="M44" s="5">
        <f t="shared" si="15"/>
        <v>446219.11613674631</v>
      </c>
      <c r="N44" s="6">
        <f t="shared" si="8"/>
        <v>2356628.1550106579</v>
      </c>
      <c r="O44" s="27">
        <f t="shared" si="13"/>
        <v>25.997636444951056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16397</v>
      </c>
      <c r="F45" s="26">
        <v>171</v>
      </c>
      <c r="G45" s="3">
        <f t="shared" si="9"/>
        <v>1.0428736964078795E-2</v>
      </c>
      <c r="H45" s="1">
        <v>0.5</v>
      </c>
      <c r="I45" s="3">
        <f t="shared" si="10"/>
        <v>5.0818746470920391E-2</v>
      </c>
      <c r="J45" s="4">
        <f t="shared" si="11"/>
        <v>0.94918125352907956</v>
      </c>
      <c r="K45" s="5">
        <f t="shared" si="14"/>
        <v>87839.861606998107</v>
      </c>
      <c r="L45" s="6">
        <f t="shared" si="12"/>
        <v>4463.9116570467741</v>
      </c>
      <c r="M45" s="5">
        <f t="shared" si="15"/>
        <v>428039.52889237367</v>
      </c>
      <c r="N45" s="6">
        <f t="shared" si="8"/>
        <v>1910409.0388739116</v>
      </c>
      <c r="O45" s="27">
        <f t="shared" si="13"/>
        <v>21.748771046808109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15912</v>
      </c>
      <c r="F46" s="26">
        <v>286</v>
      </c>
      <c r="G46" s="3">
        <f t="shared" si="9"/>
        <v>1.7973856209150325E-2</v>
      </c>
      <c r="H46" s="1">
        <v>0.5</v>
      </c>
      <c r="I46" s="3">
        <f t="shared" si="10"/>
        <v>8.6004691164972613E-2</v>
      </c>
      <c r="J46" s="4">
        <f t="shared" si="11"/>
        <v>0.91399530883502744</v>
      </c>
      <c r="K46" s="5">
        <f t="shared" si="14"/>
        <v>83375.949949951333</v>
      </c>
      <c r="L46" s="6">
        <f t="shared" si="12"/>
        <v>7170.7228260317788</v>
      </c>
      <c r="M46" s="5">
        <f t="shared" si="15"/>
        <v>398952.94268467725</v>
      </c>
      <c r="N46" s="6">
        <f t="shared" si="8"/>
        <v>1482369.5099815379</v>
      </c>
      <c r="O46" s="27">
        <f t="shared" si="13"/>
        <v>17.77934177507267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12421</v>
      </c>
      <c r="F47" s="26">
        <v>333</v>
      </c>
      <c r="G47" s="3">
        <f t="shared" si="9"/>
        <v>2.6809435633201834E-2</v>
      </c>
      <c r="H47" s="1">
        <v>0.5</v>
      </c>
      <c r="I47" s="3">
        <f t="shared" si="10"/>
        <v>0.12562719281699172</v>
      </c>
      <c r="J47" s="4">
        <f t="shared" si="11"/>
        <v>0.87437280718300825</v>
      </c>
      <c r="K47" s="5">
        <f t="shared" si="14"/>
        <v>76205.227123919554</v>
      </c>
      <c r="L47" s="6">
        <f t="shared" si="12"/>
        <v>9573.4487615592952</v>
      </c>
      <c r="M47" s="5">
        <f t="shared" si="15"/>
        <v>357092.51371569955</v>
      </c>
      <c r="N47" s="6">
        <f t="shared" si="8"/>
        <v>1083416.5672968607</v>
      </c>
      <c r="O47" s="27">
        <f t="shared" si="13"/>
        <v>14.217089931837423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8820</v>
      </c>
      <c r="F48" s="26">
        <v>428</v>
      </c>
      <c r="G48" s="3">
        <f t="shared" si="9"/>
        <v>4.8526077097505671E-2</v>
      </c>
      <c r="H48" s="1">
        <v>0.5</v>
      </c>
      <c r="I48" s="3">
        <f t="shared" si="10"/>
        <v>0.21638018200202228</v>
      </c>
      <c r="J48" s="4">
        <f t="shared" si="11"/>
        <v>0.78361981799797775</v>
      </c>
      <c r="K48" s="5">
        <f t="shared" si="14"/>
        <v>66631.778362360259</v>
      </c>
      <c r="L48" s="6">
        <f t="shared" si="12"/>
        <v>14417.796329165925</v>
      </c>
      <c r="M48" s="5">
        <f t="shared" si="15"/>
        <v>297114.40098888648</v>
      </c>
      <c r="N48" s="6">
        <f t="shared" si="8"/>
        <v>726324.05358116108</v>
      </c>
      <c r="O48" s="27">
        <f t="shared" si="13"/>
        <v>10.900565337326425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5022</v>
      </c>
      <c r="F49" s="26">
        <v>414</v>
      </c>
      <c r="G49" s="3">
        <f t="shared" si="9"/>
        <v>8.2437275985663083E-2</v>
      </c>
      <c r="H49" s="1">
        <v>0.5</v>
      </c>
      <c r="I49" s="3">
        <f t="shared" si="10"/>
        <v>0.34175334323922729</v>
      </c>
      <c r="J49" s="4">
        <f t="shared" si="11"/>
        <v>0.65824665676077276</v>
      </c>
      <c r="K49" s="5">
        <f t="shared" si="14"/>
        <v>52213.982033194334</v>
      </c>
      <c r="L49" s="6">
        <f t="shared" si="12"/>
        <v>17844.302923677111</v>
      </c>
      <c r="M49" s="5">
        <f t="shared" si="15"/>
        <v>216459.15285677888</v>
      </c>
      <c r="N49" s="6">
        <f t="shared" si="8"/>
        <v>429209.65259227459</v>
      </c>
      <c r="O49" s="27">
        <f t="shared" si="13"/>
        <v>8.220205314343012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2271</v>
      </c>
      <c r="F50" s="26">
        <v>291</v>
      </c>
      <c r="G50" s="3">
        <f t="shared" si="9"/>
        <v>0.12813738441215325</v>
      </c>
      <c r="H50" s="1">
        <v>0.5</v>
      </c>
      <c r="I50" s="3">
        <f t="shared" si="10"/>
        <v>0.48524262131065543</v>
      </c>
      <c r="J50" s="4">
        <f t="shared" si="11"/>
        <v>0.51475737868934457</v>
      </c>
      <c r="K50" s="5">
        <f t="shared" si="14"/>
        <v>34369.679109517223</v>
      </c>
      <c r="L50" s="6">
        <f t="shared" si="12"/>
        <v>16677.633184708211</v>
      </c>
      <c r="M50" s="5">
        <f t="shared" si="15"/>
        <v>130154.31258581558</v>
      </c>
      <c r="N50" s="6">
        <f t="shared" si="8"/>
        <v>212750.49973549569</v>
      </c>
      <c r="O50" s="27">
        <f t="shared" si="13"/>
        <v>6.190063603956764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922</v>
      </c>
      <c r="F51" s="26">
        <v>178</v>
      </c>
      <c r="G51" s="3">
        <f t="shared" si="9"/>
        <v>0.19305856832971802</v>
      </c>
      <c r="H51" s="1">
        <v>0.5</v>
      </c>
      <c r="I51" s="3">
        <f t="shared" si="10"/>
        <v>0.65106071689831746</v>
      </c>
      <c r="J51" s="4">
        <f t="shared" si="11"/>
        <v>0.34893928310168254</v>
      </c>
      <c r="K51" s="5">
        <f t="shared" si="14"/>
        <v>17692.045924809012</v>
      </c>
      <c r="L51" s="6">
        <f t="shared" si="12"/>
        <v>11518.59610320411</v>
      </c>
      <c r="M51" s="5">
        <f t="shared" si="15"/>
        <v>59663.739366034788</v>
      </c>
      <c r="N51" s="6">
        <f t="shared" si="8"/>
        <v>82596.187149680103</v>
      </c>
      <c r="O51" s="27">
        <f t="shared" si="13"/>
        <v>4.668549217016106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275</v>
      </c>
      <c r="F52" s="26">
        <v>67</v>
      </c>
      <c r="G52" s="3">
        <f t="shared" si="9"/>
        <v>0.24363636363636362</v>
      </c>
      <c r="H52" s="1">
        <v>0.5</v>
      </c>
      <c r="I52" s="3">
        <f t="shared" si="10"/>
        <v>0.75706214689265539</v>
      </c>
      <c r="J52" s="4">
        <f t="shared" si="11"/>
        <v>0.24293785310734461</v>
      </c>
      <c r="K52" s="5">
        <f t="shared" si="14"/>
        <v>6173.4498216049014</v>
      </c>
      <c r="L52" s="6">
        <f t="shared" si="12"/>
        <v>4673.6851756782871</v>
      </c>
      <c r="M52" s="5">
        <f t="shared" si="15"/>
        <v>19183.036168828789</v>
      </c>
      <c r="N52" s="6">
        <f t="shared" si="8"/>
        <v>22932.447783645322</v>
      </c>
      <c r="O52" s="27">
        <f t="shared" si="13"/>
        <v>3.7146892655367227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232</v>
      </c>
      <c r="F53" s="31">
        <v>13</v>
      </c>
      <c r="G53" s="32">
        <f t="shared" si="9"/>
        <v>5.6034482758620691E-2</v>
      </c>
      <c r="H53" s="29">
        <v>0.5</v>
      </c>
      <c r="I53" s="32">
        <f t="shared" si="10"/>
        <v>0.24574669187145559</v>
      </c>
      <c r="J53" s="33">
        <f t="shared" si="11"/>
        <v>0.75425330812854441</v>
      </c>
      <c r="K53" s="34">
        <f t="shared" si="14"/>
        <v>1499.7646459266143</v>
      </c>
      <c r="L53" s="35">
        <f t="shared" si="12"/>
        <v>1499.7646459266143</v>
      </c>
      <c r="M53" s="34">
        <f t="shared" si="15"/>
        <v>3749.4116148165358</v>
      </c>
      <c r="N53" s="35">
        <f t="shared" si="8"/>
        <v>3749.4116148165358</v>
      </c>
      <c r="O53" s="36">
        <f t="shared" si="13"/>
        <v>2.5</v>
      </c>
    </row>
    <row r="56" spans="2:15" ht="15.6" x14ac:dyDescent="0.3">
      <c r="B56" s="46" t="s">
        <v>135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9837</v>
      </c>
      <c r="F59" s="48">
        <v>73</v>
      </c>
      <c r="G59" s="3">
        <f>+F59/E59</f>
        <v>7.4209616753075124E-3</v>
      </c>
      <c r="H59" s="1">
        <v>0.1</v>
      </c>
      <c r="I59" s="3">
        <f>+(D59*G59)/(1+D59*(1-H59)*G59)</f>
        <v>7.3717269027638926E-3</v>
      </c>
      <c r="J59" s="4">
        <f>1-I59</f>
        <v>0.99262827309723611</v>
      </c>
      <c r="K59" s="5">
        <v>100000</v>
      </c>
      <c r="L59" s="6">
        <f>+K59-K60</f>
        <v>737.17269027639122</v>
      </c>
      <c r="M59" s="5">
        <f>0.1*D59*L59+(K60*D59)</f>
        <v>99336.544578751244</v>
      </c>
      <c r="N59" s="6">
        <f t="shared" ref="N59:N80" si="16">+N60+M59</f>
        <v>7306707.0722339218</v>
      </c>
      <c r="O59" s="49">
        <f>+N59/K59</f>
        <v>73.067070722339224</v>
      </c>
    </row>
    <row r="60" spans="2:15" x14ac:dyDescent="0.25">
      <c r="B60" s="8" t="s">
        <v>15</v>
      </c>
      <c r="C60" s="1">
        <v>1</v>
      </c>
      <c r="D60" s="1">
        <v>4</v>
      </c>
      <c r="E60" s="47">
        <v>39798</v>
      </c>
      <c r="F60" s="48">
        <v>40</v>
      </c>
      <c r="G60" s="3">
        <f t="shared" ref="G60:G80" si="17">+F60/E60</f>
        <v>1.0050756319413036E-3</v>
      </c>
      <c r="H60" s="1">
        <v>0.4</v>
      </c>
      <c r="I60" s="3">
        <f t="shared" ref="I60:I80" si="18">+(D60*G60)/(1+D60*(1-H60)*G60)</f>
        <v>4.010628164636286E-3</v>
      </c>
      <c r="J60" s="4">
        <f t="shared" ref="J60:J80" si="19">1-I60</f>
        <v>0.99598937183536373</v>
      </c>
      <c r="K60" s="5">
        <f>+K59-(K59*I59)</f>
        <v>99262.827309723609</v>
      </c>
      <c r="L60" s="6">
        <f t="shared" ref="L60:L80" si="20">+K60-K61</f>
        <v>398.10629090981092</v>
      </c>
      <c r="M60" s="5">
        <f>0.4*D60*L60+(K61*D60)</f>
        <v>396095.8541407109</v>
      </c>
      <c r="N60" s="6">
        <f t="shared" si="16"/>
        <v>7207370.5276551703</v>
      </c>
      <c r="O60" s="49">
        <f t="shared" ref="O60:O80" si="21">+N60/K60</f>
        <v>72.608958690713706</v>
      </c>
    </row>
    <row r="61" spans="2:15" x14ac:dyDescent="0.25">
      <c r="B61" s="9" t="s">
        <v>16</v>
      </c>
      <c r="C61" s="1">
        <v>5</v>
      </c>
      <c r="D61" s="1">
        <v>5</v>
      </c>
      <c r="E61" s="47">
        <v>52647</v>
      </c>
      <c r="F61" s="48">
        <v>25</v>
      </c>
      <c r="G61" s="3">
        <f t="shared" si="17"/>
        <v>4.7486086576633044E-4</v>
      </c>
      <c r="H61" s="1">
        <v>0.5</v>
      </c>
      <c r="I61" s="3">
        <f t="shared" si="18"/>
        <v>2.3714890105199253E-3</v>
      </c>
      <c r="J61" s="4">
        <f t="shared" si="19"/>
        <v>0.99762851098948002</v>
      </c>
      <c r="K61" s="5">
        <f t="shared" ref="K61:K80" si="22">+K60-(K60*I60)</f>
        <v>98864.721018813798</v>
      </c>
      <c r="L61" s="6">
        <f t="shared" si="20"/>
        <v>234.45659942422935</v>
      </c>
      <c r="M61" s="5">
        <f>0.5*D61*(K61+K62)</f>
        <v>493737.46359550848</v>
      </c>
      <c r="N61" s="6">
        <f t="shared" si="16"/>
        <v>6811274.6735144593</v>
      </c>
      <c r="O61" s="49">
        <f t="shared" si="21"/>
        <v>68.894896008640785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60121</v>
      </c>
      <c r="F62" s="48">
        <v>34</v>
      </c>
      <c r="G62" s="3">
        <f t="shared" si="17"/>
        <v>5.6552618885248086E-4</v>
      </c>
      <c r="H62" s="1">
        <v>0.5</v>
      </c>
      <c r="I62" s="3">
        <f t="shared" si="18"/>
        <v>2.823638839982726E-3</v>
      </c>
      <c r="J62" s="4">
        <f t="shared" si="19"/>
        <v>0.99717636116001729</v>
      </c>
      <c r="K62" s="5">
        <f t="shared" si="22"/>
        <v>98630.264419389569</v>
      </c>
      <c r="L62" s="6">
        <f t="shared" si="20"/>
        <v>278.49624541235971</v>
      </c>
      <c r="M62" s="5">
        <f t="shared" ref="M62:M80" si="23">0.5*D62*(K62+K63)</f>
        <v>492455.08148341696</v>
      </c>
      <c r="N62" s="6">
        <f t="shared" si="16"/>
        <v>6317537.2099189507</v>
      </c>
      <c r="O62" s="49">
        <f t="shared" si="21"/>
        <v>64.052725064751996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60639</v>
      </c>
      <c r="F63" s="48">
        <v>106</v>
      </c>
      <c r="G63" s="3">
        <f t="shared" si="17"/>
        <v>1.7480499348604033E-3</v>
      </c>
      <c r="H63" s="1">
        <v>0.5</v>
      </c>
      <c r="I63" s="3">
        <f t="shared" si="18"/>
        <v>8.702219887035333E-3</v>
      </c>
      <c r="J63" s="4">
        <f t="shared" si="19"/>
        <v>0.99129778011296465</v>
      </c>
      <c r="K63" s="5">
        <f t="shared" si="22"/>
        <v>98351.768173977209</v>
      </c>
      <c r="L63" s="6">
        <f t="shared" si="20"/>
        <v>855.87871292867931</v>
      </c>
      <c r="M63" s="5">
        <f t="shared" si="23"/>
        <v>489619.14408756432</v>
      </c>
      <c r="N63" s="6">
        <f t="shared" si="16"/>
        <v>5825082.1284355335</v>
      </c>
      <c r="O63" s="49">
        <f t="shared" si="21"/>
        <v>59.227019875548976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64603</v>
      </c>
      <c r="F64" s="48">
        <v>104</v>
      </c>
      <c r="G64" s="3">
        <f t="shared" si="17"/>
        <v>1.609832360726282E-3</v>
      </c>
      <c r="H64" s="1">
        <v>0.5</v>
      </c>
      <c r="I64" s="3">
        <f t="shared" si="18"/>
        <v>8.0168971524598003E-3</v>
      </c>
      <c r="J64" s="4">
        <f t="shared" si="19"/>
        <v>0.99198310284754021</v>
      </c>
      <c r="K64" s="5">
        <f t="shared" si="22"/>
        <v>97495.889461048529</v>
      </c>
      <c r="L64" s="6">
        <f t="shared" si="20"/>
        <v>781.61451859681983</v>
      </c>
      <c r="M64" s="5">
        <f t="shared" si="23"/>
        <v>485525.41100875061</v>
      </c>
      <c r="N64" s="6">
        <f t="shared" si="16"/>
        <v>5335462.9843479693</v>
      </c>
      <c r="O64" s="49">
        <f t="shared" si="21"/>
        <v>54.725004447285841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69440</v>
      </c>
      <c r="F65" s="48">
        <v>132</v>
      </c>
      <c r="G65" s="3">
        <f t="shared" si="17"/>
        <v>1.9009216589861752E-3</v>
      </c>
      <c r="H65" s="1">
        <v>0.5</v>
      </c>
      <c r="I65" s="3">
        <f t="shared" si="18"/>
        <v>9.4596531460513118E-3</v>
      </c>
      <c r="J65" s="4">
        <f t="shared" si="19"/>
        <v>0.99054034685394865</v>
      </c>
      <c r="K65" s="5">
        <f t="shared" si="22"/>
        <v>96714.27494245171</v>
      </c>
      <c r="L65" s="6">
        <f t="shared" si="20"/>
        <v>914.88349522743374</v>
      </c>
      <c r="M65" s="5">
        <f t="shared" si="23"/>
        <v>481284.16597418999</v>
      </c>
      <c r="N65" s="6">
        <f t="shared" si="16"/>
        <v>4849937.5733392183</v>
      </c>
      <c r="O65" s="49">
        <f t="shared" si="21"/>
        <v>50.147070597645452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67458</v>
      </c>
      <c r="F66" s="48">
        <v>205</v>
      </c>
      <c r="G66" s="3">
        <f t="shared" si="17"/>
        <v>3.0389279255240297E-3</v>
      </c>
      <c r="H66" s="1">
        <v>0.5</v>
      </c>
      <c r="I66" s="3">
        <f t="shared" si="18"/>
        <v>1.5080071501607312E-2</v>
      </c>
      <c r="J66" s="4">
        <f t="shared" si="19"/>
        <v>0.98491992849839272</v>
      </c>
      <c r="K66" s="5">
        <f t="shared" si="22"/>
        <v>95799.391447224276</v>
      </c>
      <c r="L66" s="6">
        <f t="shared" si="20"/>
        <v>1444.6616728346125</v>
      </c>
      <c r="M66" s="5">
        <f t="shared" si="23"/>
        <v>475385.30305403488</v>
      </c>
      <c r="N66" s="6">
        <f t="shared" si="16"/>
        <v>4368653.4073650278</v>
      </c>
      <c r="O66" s="49">
        <f t="shared" si="21"/>
        <v>45.602099777133887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68593</v>
      </c>
      <c r="F67" s="48">
        <v>219</v>
      </c>
      <c r="G67" s="3">
        <f t="shared" si="17"/>
        <v>3.1927456154418089E-3</v>
      </c>
      <c r="H67" s="1">
        <v>0.5</v>
      </c>
      <c r="I67" s="3">
        <f t="shared" si="18"/>
        <v>1.5837316768030317E-2</v>
      </c>
      <c r="J67" s="4">
        <f t="shared" si="19"/>
        <v>0.98416268323196965</v>
      </c>
      <c r="K67" s="5">
        <f t="shared" si="22"/>
        <v>94354.729774389663</v>
      </c>
      <c r="L67" s="6">
        <f t="shared" si="20"/>
        <v>1494.3257439989102</v>
      </c>
      <c r="M67" s="5">
        <f t="shared" si="23"/>
        <v>468037.83451195108</v>
      </c>
      <c r="N67" s="6">
        <f t="shared" si="16"/>
        <v>3893268.1043109926</v>
      </c>
      <c r="O67" s="49">
        <f t="shared" si="21"/>
        <v>41.262034384711122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72604</v>
      </c>
      <c r="F68" s="48">
        <v>343</v>
      </c>
      <c r="G68" s="3">
        <f t="shared" si="17"/>
        <v>4.7242576166602393E-3</v>
      </c>
      <c r="H68" s="1">
        <v>0.5</v>
      </c>
      <c r="I68" s="3">
        <f t="shared" si="18"/>
        <v>2.3345561961027207E-2</v>
      </c>
      <c r="J68" s="4">
        <f t="shared" si="19"/>
        <v>0.97665443803897278</v>
      </c>
      <c r="K68" s="5">
        <f t="shared" si="22"/>
        <v>92860.404030390753</v>
      </c>
      <c r="L68" s="6">
        <f t="shared" si="20"/>
        <v>2167.878316017508</v>
      </c>
      <c r="M68" s="5">
        <f t="shared" si="23"/>
        <v>458882.32436191</v>
      </c>
      <c r="N68" s="6">
        <f t="shared" si="16"/>
        <v>3425230.2697990416</v>
      </c>
      <c r="O68" s="49">
        <f t="shared" si="21"/>
        <v>36.885799771860292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63196</v>
      </c>
      <c r="F69" s="48">
        <v>323</v>
      </c>
      <c r="G69" s="3">
        <f t="shared" si="17"/>
        <v>5.1110829799354386E-3</v>
      </c>
      <c r="H69" s="1">
        <v>0.5</v>
      </c>
      <c r="I69" s="3">
        <f t="shared" si="18"/>
        <v>2.5232995070582076E-2</v>
      </c>
      <c r="J69" s="4">
        <f t="shared" si="19"/>
        <v>0.97476700492941792</v>
      </c>
      <c r="K69" s="5">
        <f t="shared" si="22"/>
        <v>90692.525714373245</v>
      </c>
      <c r="L69" s="6">
        <f t="shared" si="20"/>
        <v>2288.4440542894154</v>
      </c>
      <c r="M69" s="5">
        <f t="shared" si="23"/>
        <v>447741.51843614265</v>
      </c>
      <c r="N69" s="6">
        <f t="shared" si="16"/>
        <v>2966347.9454371314</v>
      </c>
      <c r="O69" s="49">
        <f t="shared" si="21"/>
        <v>32.707744349069493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53097</v>
      </c>
      <c r="F70" s="48">
        <v>371</v>
      </c>
      <c r="G70" s="3">
        <f t="shared" si="17"/>
        <v>6.9872120835452094E-3</v>
      </c>
      <c r="H70" s="1">
        <v>0.5</v>
      </c>
      <c r="I70" s="3">
        <f t="shared" si="18"/>
        <v>3.4336273357458189E-2</v>
      </c>
      <c r="J70" s="4">
        <f t="shared" si="19"/>
        <v>0.96566372664254185</v>
      </c>
      <c r="K70" s="5">
        <f t="shared" si="22"/>
        <v>88404.08166008383</v>
      </c>
      <c r="L70" s="6">
        <f t="shared" si="20"/>
        <v>3035.4667137957003</v>
      </c>
      <c r="M70" s="5">
        <f t="shared" si="23"/>
        <v>434431.74151592993</v>
      </c>
      <c r="N70" s="6">
        <f t="shared" si="16"/>
        <v>2518606.4270009887</v>
      </c>
      <c r="O70" s="49">
        <f t="shared" si="21"/>
        <v>28.489707485284459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40888</v>
      </c>
      <c r="F71" s="48">
        <v>376</v>
      </c>
      <c r="G71" s="3">
        <f t="shared" si="17"/>
        <v>9.1958520837409508E-3</v>
      </c>
      <c r="H71" s="1">
        <v>0.5</v>
      </c>
      <c r="I71" s="3">
        <f t="shared" si="18"/>
        <v>4.4945969207229604E-2</v>
      </c>
      <c r="J71" s="4">
        <f t="shared" si="19"/>
        <v>0.9550540307927704</v>
      </c>
      <c r="K71" s="5">
        <f t="shared" si="22"/>
        <v>85368.614946288129</v>
      </c>
      <c r="L71" s="6">
        <f t="shared" si="20"/>
        <v>3836.9751386397111</v>
      </c>
      <c r="M71" s="5">
        <f t="shared" si="23"/>
        <v>417250.63688484137</v>
      </c>
      <c r="N71" s="6">
        <f t="shared" si="16"/>
        <v>2084174.6854850589</v>
      </c>
      <c r="O71" s="49">
        <f t="shared" si="21"/>
        <v>24.41382804203127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30179</v>
      </c>
      <c r="F72" s="48">
        <v>421</v>
      </c>
      <c r="G72" s="3">
        <f t="shared" si="17"/>
        <v>1.3950097750091123E-2</v>
      </c>
      <c r="H72" s="1">
        <v>0.5</v>
      </c>
      <c r="I72" s="3">
        <f t="shared" si="18"/>
        <v>6.7399900741238805E-2</v>
      </c>
      <c r="J72" s="4">
        <f t="shared" si="19"/>
        <v>0.93260009925876119</v>
      </c>
      <c r="K72" s="5">
        <f t="shared" si="22"/>
        <v>81531.639807648418</v>
      </c>
      <c r="L72" s="6">
        <f t="shared" si="20"/>
        <v>5495.2244303059415</v>
      </c>
      <c r="M72" s="5">
        <f t="shared" si="23"/>
        <v>393920.13796247722</v>
      </c>
      <c r="N72" s="6">
        <f t="shared" si="16"/>
        <v>1666924.0486002176</v>
      </c>
      <c r="O72" s="49">
        <f t="shared" si="21"/>
        <v>20.445118637781217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28797</v>
      </c>
      <c r="F73" s="48">
        <v>647</v>
      </c>
      <c r="G73" s="3">
        <f t="shared" si="17"/>
        <v>2.2467618154668891E-2</v>
      </c>
      <c r="H73" s="1">
        <v>0.5</v>
      </c>
      <c r="I73" s="3">
        <f t="shared" si="18"/>
        <v>0.10636374097880943</v>
      </c>
      <c r="J73" s="4">
        <f t="shared" si="19"/>
        <v>0.89363625902119059</v>
      </c>
      <c r="K73" s="5">
        <f t="shared" si="22"/>
        <v>76036.415377342477</v>
      </c>
      <c r="L73" s="6">
        <f t="shared" si="20"/>
        <v>8087.5175901528128</v>
      </c>
      <c r="M73" s="5">
        <f t="shared" si="23"/>
        <v>359963.28291133035</v>
      </c>
      <c r="N73" s="6">
        <f t="shared" si="16"/>
        <v>1273003.9106377403</v>
      </c>
      <c r="O73" s="49">
        <f t="shared" si="21"/>
        <v>16.742029517307746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22195</v>
      </c>
      <c r="F74" s="48">
        <v>707</v>
      </c>
      <c r="G74" s="3">
        <f t="shared" si="17"/>
        <v>3.1854021175940529E-2</v>
      </c>
      <c r="H74" s="1">
        <v>0.5</v>
      </c>
      <c r="I74" s="3">
        <f t="shared" si="18"/>
        <v>0.14752217005738133</v>
      </c>
      <c r="J74" s="4">
        <f t="shared" si="19"/>
        <v>0.85247782994261867</v>
      </c>
      <c r="K74" s="5">
        <f t="shared" si="22"/>
        <v>67948.897787189664</v>
      </c>
      <c r="L74" s="6">
        <f t="shared" si="20"/>
        <v>10023.968854573417</v>
      </c>
      <c r="M74" s="5">
        <f t="shared" si="23"/>
        <v>314684.56679951481</v>
      </c>
      <c r="N74" s="6">
        <f t="shared" si="16"/>
        <v>913040.62772640993</v>
      </c>
      <c r="O74" s="49">
        <f t="shared" si="21"/>
        <v>13.437166127197203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14865</v>
      </c>
      <c r="F75" s="48">
        <v>813</v>
      </c>
      <c r="G75" s="3">
        <f t="shared" si="17"/>
        <v>5.4692230070635721E-2</v>
      </c>
      <c r="H75" s="1">
        <v>0.5</v>
      </c>
      <c r="I75" s="3">
        <f t="shared" si="18"/>
        <v>0.24056813138038169</v>
      </c>
      <c r="J75" s="4">
        <f t="shared" si="19"/>
        <v>0.75943186861961831</v>
      </c>
      <c r="K75" s="5">
        <f t="shared" si="22"/>
        <v>57924.928932616247</v>
      </c>
      <c r="L75" s="6">
        <f t="shared" si="20"/>
        <v>13934.891913660897</v>
      </c>
      <c r="M75" s="5">
        <f t="shared" si="23"/>
        <v>254787.41487892898</v>
      </c>
      <c r="N75" s="6">
        <f t="shared" si="16"/>
        <v>598356.06092689512</v>
      </c>
      <c r="O75" s="49">
        <f t="shared" si="21"/>
        <v>10.329854036125957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8089</v>
      </c>
      <c r="F76" s="48">
        <v>765</v>
      </c>
      <c r="G76" s="3">
        <f t="shared" si="17"/>
        <v>9.4572876746198548E-2</v>
      </c>
      <c r="H76" s="1">
        <v>0.5</v>
      </c>
      <c r="I76" s="3">
        <f t="shared" si="18"/>
        <v>0.38244263360495928</v>
      </c>
      <c r="J76" s="4">
        <f t="shared" si="19"/>
        <v>0.61755736639504066</v>
      </c>
      <c r="K76" s="5">
        <f t="shared" si="22"/>
        <v>43990.037018955351</v>
      </c>
      <c r="L76" s="6">
        <f t="shared" si="20"/>
        <v>16823.665609908938</v>
      </c>
      <c r="M76" s="5">
        <f t="shared" si="23"/>
        <v>177891.02107000444</v>
      </c>
      <c r="N76" s="6">
        <f t="shared" si="16"/>
        <v>343568.64604796621</v>
      </c>
      <c r="O76" s="49">
        <f t="shared" si="21"/>
        <v>7.8101467816433559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3607</v>
      </c>
      <c r="F77" s="48">
        <v>486</v>
      </c>
      <c r="G77" s="3">
        <f t="shared" si="17"/>
        <v>0.13473800942611588</v>
      </c>
      <c r="H77" s="1">
        <v>0.5</v>
      </c>
      <c r="I77" s="3">
        <f t="shared" si="18"/>
        <v>0.5039402737453339</v>
      </c>
      <c r="J77" s="4">
        <f t="shared" si="19"/>
        <v>0.4960597262546661</v>
      </c>
      <c r="K77" s="5">
        <f t="shared" si="22"/>
        <v>27166.371409046413</v>
      </c>
      <c r="L77" s="6">
        <f t="shared" si="20"/>
        <v>13690.228644542261</v>
      </c>
      <c r="M77" s="5">
        <f t="shared" si="23"/>
        <v>101606.2854338764</v>
      </c>
      <c r="N77" s="6">
        <f t="shared" si="16"/>
        <v>165677.62497796179</v>
      </c>
      <c r="O77" s="49">
        <f t="shared" si="21"/>
        <v>6.0986291648354287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1391</v>
      </c>
      <c r="F78" s="48">
        <v>272</v>
      </c>
      <c r="G78" s="3">
        <f t="shared" si="17"/>
        <v>0.19554277498202732</v>
      </c>
      <c r="H78" s="1">
        <v>0.5</v>
      </c>
      <c r="I78" s="3">
        <f t="shared" si="18"/>
        <v>0.65668759053597292</v>
      </c>
      <c r="J78" s="4">
        <f t="shared" si="19"/>
        <v>0.34331240946402708</v>
      </c>
      <c r="K78" s="5">
        <f t="shared" si="22"/>
        <v>13476.142764504151</v>
      </c>
      <c r="L78" s="6">
        <f t="shared" si="20"/>
        <v>8849.6157217410164</v>
      </c>
      <c r="M78" s="5">
        <f t="shared" si="23"/>
        <v>45256.67451816822</v>
      </c>
      <c r="N78" s="6">
        <f t="shared" si="16"/>
        <v>64071.339544085393</v>
      </c>
      <c r="O78" s="49">
        <f t="shared" si="21"/>
        <v>4.7544271876406521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416</v>
      </c>
      <c r="F79" s="48">
        <v>87</v>
      </c>
      <c r="G79" s="3">
        <f t="shared" si="17"/>
        <v>0.20913461538461539</v>
      </c>
      <c r="H79" s="1">
        <v>0.5</v>
      </c>
      <c r="I79" s="3">
        <f t="shared" si="18"/>
        <v>0.68666140489344907</v>
      </c>
      <c r="J79" s="4">
        <f t="shared" si="19"/>
        <v>0.31333859510655093</v>
      </c>
      <c r="K79" s="5">
        <f t="shared" si="22"/>
        <v>4626.5270427631349</v>
      </c>
      <c r="L79" s="6">
        <f t="shared" si="20"/>
        <v>3176.8575589612683</v>
      </c>
      <c r="M79" s="5">
        <f t="shared" si="23"/>
        <v>15190.491316412503</v>
      </c>
      <c r="N79" s="6">
        <f t="shared" si="16"/>
        <v>18814.665025917169</v>
      </c>
      <c r="O79" s="49">
        <f t="shared" si="21"/>
        <v>4.0666929755327548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361</v>
      </c>
      <c r="F80" s="56">
        <v>21</v>
      </c>
      <c r="G80" s="57">
        <f t="shared" si="17"/>
        <v>5.817174515235457E-2</v>
      </c>
      <c r="H80" s="54">
        <v>0.5</v>
      </c>
      <c r="I80" s="57">
        <f t="shared" si="18"/>
        <v>0.25392986698911729</v>
      </c>
      <c r="J80" s="58">
        <f t="shared" si="19"/>
        <v>0.74607013301088276</v>
      </c>
      <c r="K80" s="59">
        <f t="shared" si="22"/>
        <v>1449.6694838018666</v>
      </c>
      <c r="L80" s="60">
        <f t="shared" si="20"/>
        <v>1449.6694838018666</v>
      </c>
      <c r="M80" s="59">
        <f t="shared" si="23"/>
        <v>3624.1737095046665</v>
      </c>
      <c r="N80" s="60">
        <f t="shared" si="16"/>
        <v>3624.1737095046665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2:Q82"/>
  <sheetViews>
    <sheetView zoomScale="90" zoomScaleNormal="90" workbookViewId="0">
      <selection activeCell="R24" sqref="A1:XFD1048576"/>
    </sheetView>
  </sheetViews>
  <sheetFormatPr defaultColWidth="9.109375" defaultRowHeight="13.2" x14ac:dyDescent="0.25"/>
  <cols>
    <col min="1" max="1" width="7.6640625" style="2" customWidth="1"/>
    <col min="2" max="2" width="10.88671875" style="2" customWidth="1"/>
    <col min="3" max="4" width="9.109375" style="1"/>
    <col min="5" max="5" width="10.6640625" style="2" customWidth="1"/>
    <col min="6" max="6" width="9.44140625" style="2" customWidth="1"/>
    <col min="7" max="7" width="12" style="2" customWidth="1"/>
    <col min="8" max="8" width="10.109375" style="1" customWidth="1"/>
    <col min="9" max="9" width="11.44140625" style="2" customWidth="1"/>
    <col min="10" max="10" width="11.109375" style="2" customWidth="1"/>
    <col min="11" max="12" width="10.88671875" style="2" customWidth="1"/>
    <col min="13" max="13" width="11.109375" style="2" customWidth="1"/>
    <col min="14" max="14" width="12.5546875" style="2" customWidth="1"/>
    <col min="15" max="16384" width="9.109375" style="2"/>
  </cols>
  <sheetData>
    <row r="2" spans="2:17" ht="15.6" x14ac:dyDescent="0.3">
      <c r="B2" s="12" t="s">
        <v>147</v>
      </c>
    </row>
    <row r="3" spans="2:17" s="1" customFormat="1" x14ac:dyDescent="0.25"/>
    <row r="4" spans="2:17" s="1" customFormat="1" ht="18" x14ac:dyDescent="0.4">
      <c r="B4" s="42" t="s">
        <v>35</v>
      </c>
      <c r="C4" s="43" t="s">
        <v>0</v>
      </c>
      <c r="D4" s="43" t="s">
        <v>1</v>
      </c>
      <c r="E4" s="44" t="s">
        <v>2</v>
      </c>
      <c r="F4" s="44" t="s">
        <v>3</v>
      </c>
      <c r="G4" s="44" t="s">
        <v>4</v>
      </c>
      <c r="H4" s="43" t="s">
        <v>5</v>
      </c>
      <c r="I4" s="44" t="s">
        <v>6</v>
      </c>
      <c r="J4" s="44" t="s">
        <v>7</v>
      </c>
      <c r="K4" s="43" t="s">
        <v>8</v>
      </c>
      <c r="L4" s="44" t="s">
        <v>9</v>
      </c>
      <c r="M4" s="44" t="s">
        <v>10</v>
      </c>
      <c r="N4" s="43" t="s">
        <v>11</v>
      </c>
      <c r="O4" s="43" t="s">
        <v>12</v>
      </c>
    </row>
    <row r="5" spans="2:17" x14ac:dyDescent="0.25">
      <c r="B5" s="1" t="s">
        <v>14</v>
      </c>
      <c r="C5" s="1">
        <v>0</v>
      </c>
      <c r="D5" s="1">
        <v>1</v>
      </c>
      <c r="E5" s="13">
        <v>4920</v>
      </c>
      <c r="F5" s="14">
        <v>26</v>
      </c>
      <c r="G5" s="3">
        <f>+F5/E5</f>
        <v>5.2845528455284551E-3</v>
      </c>
      <c r="H5" s="1">
        <v>0.1</v>
      </c>
      <c r="I5" s="3">
        <f>+(D5*G5)/(1+D5*(1-H5)*G5)</f>
        <v>5.2595379698183436E-3</v>
      </c>
      <c r="J5" s="4">
        <f>1-I5</f>
        <v>0.99474046203018163</v>
      </c>
      <c r="K5" s="5">
        <v>100000</v>
      </c>
      <c r="L5" s="6">
        <f>+K5-K6</f>
        <v>525.95379698183388</v>
      </c>
      <c r="M5" s="5">
        <f>0.1*D5*L5+(K6*D5)</f>
        <v>99526.641582716344</v>
      </c>
      <c r="N5" s="6">
        <f t="shared" ref="N5:N26" si="0">+N6+M5</f>
        <v>6897618.718382691</v>
      </c>
      <c r="O5" s="15">
        <f>+N5/K5</f>
        <v>68.976187183826909</v>
      </c>
      <c r="Q5" s="11"/>
    </row>
    <row r="6" spans="2:17" x14ac:dyDescent="0.25">
      <c r="B6" s="8" t="s">
        <v>15</v>
      </c>
      <c r="C6" s="1">
        <v>1</v>
      </c>
      <c r="D6" s="1">
        <v>4</v>
      </c>
      <c r="E6" s="13">
        <v>23747</v>
      </c>
      <c r="F6" s="14">
        <v>35</v>
      </c>
      <c r="G6" s="3">
        <f t="shared" ref="G6:G26" si="1">+F6/E6</f>
        <v>1.4738703836274056E-3</v>
      </c>
      <c r="H6" s="1">
        <v>0.4</v>
      </c>
      <c r="I6" s="3">
        <f t="shared" ref="I6:I26" si="2">+(D6*G6)/(1+D6*(1-H6)*G6)</f>
        <v>5.8747010196802492E-3</v>
      </c>
      <c r="J6" s="4">
        <f t="shared" ref="J6:J26" si="3">1-I6</f>
        <v>0.99412529898031976</v>
      </c>
      <c r="K6" s="5">
        <f>+K5-(K5*I5)</f>
        <v>99474.046203018166</v>
      </c>
      <c r="L6" s="6">
        <f t="shared" ref="L6:L26" si="4">+K6-K7</f>
        <v>584.38028066059633</v>
      </c>
      <c r="M6" s="5">
        <f>0.4*D6*L6+(K7*D6)</f>
        <v>396493.67213848722</v>
      </c>
      <c r="N6" s="6">
        <f t="shared" si="0"/>
        <v>6798092.0767999748</v>
      </c>
      <c r="O6" s="15">
        <f t="shared" ref="O6:O26" si="5">+N6/K6</f>
        <v>68.340359483574645</v>
      </c>
      <c r="Q6" s="11"/>
    </row>
    <row r="7" spans="2:17" x14ac:dyDescent="0.25">
      <c r="B7" s="9" t="s">
        <v>16</v>
      </c>
      <c r="C7" s="1">
        <v>5</v>
      </c>
      <c r="D7" s="1">
        <v>5</v>
      </c>
      <c r="E7" s="13">
        <v>31407</v>
      </c>
      <c r="F7" s="14">
        <v>23</v>
      </c>
      <c r="G7" s="3">
        <f t="shared" si="1"/>
        <v>7.3232082019931857E-4</v>
      </c>
      <c r="H7" s="1">
        <v>0.5</v>
      </c>
      <c r="I7" s="3">
        <f t="shared" si="2"/>
        <v>3.6549126793688123E-3</v>
      </c>
      <c r="J7" s="4">
        <f t="shared" si="3"/>
        <v>0.99634508732063121</v>
      </c>
      <c r="K7" s="5">
        <f t="shared" ref="K7:K26" si="6">+K6-(K6*I6)</f>
        <v>98889.66592235757</v>
      </c>
      <c r="L7" s="6">
        <f t="shared" si="4"/>
        <v>361.43309383817541</v>
      </c>
      <c r="M7" s="5">
        <f>0.5*D7*(K7+K8)</f>
        <v>493544.7468771924</v>
      </c>
      <c r="N7" s="6">
        <f t="shared" si="0"/>
        <v>6401598.4046614878</v>
      </c>
      <c r="O7" s="15">
        <f t="shared" si="5"/>
        <v>64.734756103713124</v>
      </c>
      <c r="Q7" s="11"/>
    </row>
    <row r="8" spans="2:17" x14ac:dyDescent="0.25">
      <c r="B8" s="9" t="s">
        <v>17</v>
      </c>
      <c r="C8" s="1">
        <v>10</v>
      </c>
      <c r="D8" s="1">
        <v>5</v>
      </c>
      <c r="E8" s="13">
        <v>31974</v>
      </c>
      <c r="F8" s="14">
        <v>24</v>
      </c>
      <c r="G8" s="3">
        <f t="shared" si="1"/>
        <v>7.5060987051979737E-4</v>
      </c>
      <c r="H8" s="1">
        <v>0.5</v>
      </c>
      <c r="I8" s="3">
        <f t="shared" si="2"/>
        <v>3.7460198539052258E-3</v>
      </c>
      <c r="J8" s="4">
        <f t="shared" si="3"/>
        <v>0.99625398014609479</v>
      </c>
      <c r="K8" s="5">
        <f t="shared" si="6"/>
        <v>98528.232828519394</v>
      </c>
      <c r="L8" s="6">
        <f t="shared" si="4"/>
        <v>369.08871634582465</v>
      </c>
      <c r="M8" s="5">
        <f t="shared" ref="M8:M26" si="7">0.5*D8*(K8+K9)</f>
        <v>491718.4423517324</v>
      </c>
      <c r="N8" s="6">
        <f t="shared" si="0"/>
        <v>5908053.6577842953</v>
      </c>
      <c r="O8" s="15">
        <f t="shared" si="5"/>
        <v>59.963053108511502</v>
      </c>
      <c r="Q8" s="11"/>
    </row>
    <row r="9" spans="2:17" x14ac:dyDescent="0.25">
      <c r="B9" s="9" t="s">
        <v>18</v>
      </c>
      <c r="C9" s="1">
        <v>15</v>
      </c>
      <c r="D9" s="1">
        <v>5</v>
      </c>
      <c r="E9" s="13">
        <v>35229</v>
      </c>
      <c r="F9" s="14">
        <v>60</v>
      </c>
      <c r="G9" s="3">
        <f t="shared" si="1"/>
        <v>1.7031422975389593E-3</v>
      </c>
      <c r="H9" s="1">
        <v>0.5</v>
      </c>
      <c r="I9" s="3">
        <f t="shared" si="2"/>
        <v>8.4796065462562544E-3</v>
      </c>
      <c r="J9" s="4">
        <f t="shared" si="3"/>
        <v>0.99152039345374376</v>
      </c>
      <c r="K9" s="5">
        <f t="shared" si="6"/>
        <v>98159.14411217357</v>
      </c>
      <c r="L9" s="6">
        <f t="shared" si="4"/>
        <v>832.35092098849418</v>
      </c>
      <c r="M9" s="5">
        <f t="shared" si="7"/>
        <v>488714.84325839661</v>
      </c>
      <c r="N9" s="6">
        <f t="shared" si="0"/>
        <v>5416335.2154325629</v>
      </c>
      <c r="O9" s="15">
        <f t="shared" si="5"/>
        <v>55.179120238079136</v>
      </c>
      <c r="Q9" s="11"/>
    </row>
    <row r="10" spans="2:17" x14ac:dyDescent="0.25">
      <c r="B10" s="9" t="s">
        <v>19</v>
      </c>
      <c r="C10" s="1">
        <v>20</v>
      </c>
      <c r="D10" s="1">
        <v>5</v>
      </c>
      <c r="E10" s="13">
        <v>34858</v>
      </c>
      <c r="F10" s="14">
        <v>98</v>
      </c>
      <c r="G10" s="3">
        <f t="shared" si="1"/>
        <v>2.8114062768948306E-3</v>
      </c>
      <c r="H10" s="1">
        <v>0.5</v>
      </c>
      <c r="I10" s="3">
        <f t="shared" si="2"/>
        <v>1.3958920889952426E-2</v>
      </c>
      <c r="J10" s="4">
        <f t="shared" si="3"/>
        <v>0.98604107911004757</v>
      </c>
      <c r="K10" s="5">
        <f t="shared" si="6"/>
        <v>97326.793191185076</v>
      </c>
      <c r="L10" s="6">
        <f t="shared" si="4"/>
        <v>1358.5770066285186</v>
      </c>
      <c r="M10" s="5">
        <f t="shared" si="7"/>
        <v>483237.52343935415</v>
      </c>
      <c r="N10" s="6">
        <f t="shared" si="0"/>
        <v>4927620.3721741661</v>
      </c>
      <c r="O10" s="15">
        <f t="shared" si="5"/>
        <v>50.629638669945024</v>
      </c>
      <c r="Q10" s="11"/>
    </row>
    <row r="11" spans="2:17" x14ac:dyDescent="0.25">
      <c r="B11" s="9" t="s">
        <v>20</v>
      </c>
      <c r="C11" s="1">
        <v>25</v>
      </c>
      <c r="D11" s="1">
        <v>5</v>
      </c>
      <c r="E11" s="13">
        <v>35409</v>
      </c>
      <c r="F11" s="14">
        <v>200</v>
      </c>
      <c r="G11" s="3">
        <f t="shared" si="1"/>
        <v>5.6482815103504761E-3</v>
      </c>
      <c r="H11" s="1">
        <v>0.5</v>
      </c>
      <c r="I11" s="3">
        <f t="shared" si="2"/>
        <v>2.7848171767523463E-2</v>
      </c>
      <c r="J11" s="4">
        <f t="shared" si="3"/>
        <v>0.97215182823247659</v>
      </c>
      <c r="K11" s="5">
        <f t="shared" si="6"/>
        <v>95968.216184556557</v>
      </c>
      <c r="L11" s="6">
        <f t="shared" si="4"/>
        <v>2672.539368530357</v>
      </c>
      <c r="M11" s="5">
        <f t="shared" si="7"/>
        <v>473159.73250145686</v>
      </c>
      <c r="N11" s="6">
        <f t="shared" si="0"/>
        <v>4444382.8487348119</v>
      </c>
      <c r="O11" s="15">
        <f t="shared" si="5"/>
        <v>46.310987381361926</v>
      </c>
      <c r="Q11" s="11"/>
    </row>
    <row r="12" spans="2:17" x14ac:dyDescent="0.25">
      <c r="B12" s="9" t="s">
        <v>21</v>
      </c>
      <c r="C12" s="1">
        <v>30</v>
      </c>
      <c r="D12" s="1">
        <v>5</v>
      </c>
      <c r="E12" s="13">
        <v>35674</v>
      </c>
      <c r="F12" s="14">
        <v>214</v>
      </c>
      <c r="G12" s="3">
        <f t="shared" si="1"/>
        <v>5.998766608734653E-3</v>
      </c>
      <c r="H12" s="1">
        <v>0.5</v>
      </c>
      <c r="I12" s="3">
        <f t="shared" si="2"/>
        <v>2.9550664199508411E-2</v>
      </c>
      <c r="J12" s="4">
        <f t="shared" si="3"/>
        <v>0.97044933580049164</v>
      </c>
      <c r="K12" s="5">
        <f t="shared" si="6"/>
        <v>93295.6768160262</v>
      </c>
      <c r="L12" s="6">
        <f t="shared" si="4"/>
        <v>2756.9492168562574</v>
      </c>
      <c r="M12" s="5">
        <f t="shared" si="7"/>
        <v>459586.01103799039</v>
      </c>
      <c r="N12" s="6">
        <f t="shared" si="0"/>
        <v>3971223.1162333549</v>
      </c>
      <c r="O12" s="15">
        <f t="shared" si="5"/>
        <v>42.565992892300706</v>
      </c>
      <c r="Q12" s="11"/>
    </row>
    <row r="13" spans="2:17" x14ac:dyDescent="0.25">
      <c r="B13" s="9" t="s">
        <v>22</v>
      </c>
      <c r="C13" s="1">
        <v>35</v>
      </c>
      <c r="D13" s="1">
        <v>5</v>
      </c>
      <c r="E13" s="13">
        <v>36210</v>
      </c>
      <c r="F13" s="14">
        <v>235</v>
      </c>
      <c r="G13" s="3">
        <f t="shared" si="1"/>
        <v>6.4899199116266225E-3</v>
      </c>
      <c r="H13" s="1">
        <v>0.5</v>
      </c>
      <c r="I13" s="3">
        <f t="shared" si="2"/>
        <v>3.1931517086758614E-2</v>
      </c>
      <c r="J13" s="4">
        <f t="shared" si="3"/>
        <v>0.96806848291324143</v>
      </c>
      <c r="K13" s="5">
        <f t="shared" si="6"/>
        <v>90538.727599169943</v>
      </c>
      <c r="L13" s="6">
        <f t="shared" si="4"/>
        <v>2891.0389273462788</v>
      </c>
      <c r="M13" s="5">
        <f t="shared" si="7"/>
        <v>445466.04067748401</v>
      </c>
      <c r="N13" s="6">
        <f t="shared" si="0"/>
        <v>3511637.1051953644</v>
      </c>
      <c r="O13" s="15">
        <f t="shared" si="5"/>
        <v>38.786022272612094</v>
      </c>
      <c r="Q13" s="11"/>
    </row>
    <row r="14" spans="2:17" x14ac:dyDescent="0.25">
      <c r="B14" s="9" t="s">
        <v>23</v>
      </c>
      <c r="C14" s="1">
        <v>40</v>
      </c>
      <c r="D14" s="1">
        <v>5</v>
      </c>
      <c r="E14" s="13">
        <v>30397</v>
      </c>
      <c r="F14" s="14">
        <v>185</v>
      </c>
      <c r="G14" s="3">
        <f t="shared" si="1"/>
        <v>6.0861269204197785E-3</v>
      </c>
      <c r="H14" s="1">
        <v>0.5</v>
      </c>
      <c r="I14" s="3">
        <f t="shared" si="2"/>
        <v>2.997456212835594E-2</v>
      </c>
      <c r="J14" s="4">
        <f t="shared" si="3"/>
        <v>0.97002543787164408</v>
      </c>
      <c r="K14" s="5">
        <f t="shared" si="6"/>
        <v>87647.688671823664</v>
      </c>
      <c r="L14" s="6">
        <f t="shared" si="4"/>
        <v>2627.2010895003768</v>
      </c>
      <c r="M14" s="5">
        <f t="shared" si="7"/>
        <v>431670.44063536741</v>
      </c>
      <c r="N14" s="6">
        <f t="shared" si="0"/>
        <v>3066171.0645178803</v>
      </c>
      <c r="O14" s="15">
        <f t="shared" si="5"/>
        <v>34.982908402735447</v>
      </c>
      <c r="Q14" s="11"/>
    </row>
    <row r="15" spans="2:17" x14ac:dyDescent="0.25">
      <c r="B15" s="9" t="s">
        <v>24</v>
      </c>
      <c r="C15" s="1">
        <v>45</v>
      </c>
      <c r="D15" s="1">
        <v>5</v>
      </c>
      <c r="E15" s="13">
        <v>24061</v>
      </c>
      <c r="F15" s="14">
        <v>161</v>
      </c>
      <c r="G15" s="3">
        <f t="shared" si="1"/>
        <v>6.6913262125431194E-3</v>
      </c>
      <c r="H15" s="1">
        <v>0.5</v>
      </c>
      <c r="I15" s="3">
        <f t="shared" si="2"/>
        <v>3.2906166329429561E-2</v>
      </c>
      <c r="J15" s="4">
        <f t="shared" si="3"/>
        <v>0.96709383367057045</v>
      </c>
      <c r="K15" s="5">
        <f t="shared" si="6"/>
        <v>85020.487582323287</v>
      </c>
      <c r="L15" s="6">
        <f t="shared" si="4"/>
        <v>2797.6983057931357</v>
      </c>
      <c r="M15" s="5">
        <f t="shared" si="7"/>
        <v>418108.19214713358</v>
      </c>
      <c r="N15" s="6">
        <f t="shared" si="0"/>
        <v>2634500.623882513</v>
      </c>
      <c r="O15" s="15">
        <f t="shared" si="5"/>
        <v>30.986656261311012</v>
      </c>
      <c r="Q15" s="11"/>
    </row>
    <row r="16" spans="2:17" x14ac:dyDescent="0.25">
      <c r="B16" s="9" t="s">
        <v>25</v>
      </c>
      <c r="C16" s="1">
        <v>50</v>
      </c>
      <c r="D16" s="1">
        <v>5</v>
      </c>
      <c r="E16" s="13">
        <v>18476</v>
      </c>
      <c r="F16" s="14">
        <v>159</v>
      </c>
      <c r="G16" s="3">
        <f t="shared" si="1"/>
        <v>8.6057588222559003E-3</v>
      </c>
      <c r="H16" s="1">
        <v>0.5</v>
      </c>
      <c r="I16" s="3">
        <f t="shared" si="2"/>
        <v>4.2122552785651843E-2</v>
      </c>
      <c r="J16" s="4">
        <f t="shared" si="3"/>
        <v>0.9578774472143482</v>
      </c>
      <c r="K16" s="5">
        <f t="shared" si="6"/>
        <v>82222.789276530151</v>
      </c>
      <c r="L16" s="6">
        <f t="shared" si="4"/>
        <v>3463.433781484171</v>
      </c>
      <c r="M16" s="5">
        <f t="shared" si="7"/>
        <v>402455.36192894034</v>
      </c>
      <c r="N16" s="6">
        <f t="shared" si="0"/>
        <v>2216392.4317353796</v>
      </c>
      <c r="O16" s="15">
        <f t="shared" si="5"/>
        <v>26.955938265256972</v>
      </c>
      <c r="Q16" s="11"/>
    </row>
    <row r="17" spans="2:17" x14ac:dyDescent="0.25">
      <c r="B17" s="9" t="s">
        <v>26</v>
      </c>
      <c r="C17" s="1">
        <v>55</v>
      </c>
      <c r="D17" s="1">
        <v>5</v>
      </c>
      <c r="E17" s="13">
        <v>14346</v>
      </c>
      <c r="F17" s="14">
        <v>165</v>
      </c>
      <c r="G17" s="3">
        <f t="shared" si="1"/>
        <v>1.150146382266834E-2</v>
      </c>
      <c r="H17" s="1">
        <v>0.5</v>
      </c>
      <c r="I17" s="3">
        <f t="shared" si="2"/>
        <v>5.5899989836365481E-2</v>
      </c>
      <c r="J17" s="4">
        <f t="shared" si="3"/>
        <v>0.94410001016363454</v>
      </c>
      <c r="K17" s="5">
        <f t="shared" si="6"/>
        <v>78759.35549504598</v>
      </c>
      <c r="L17" s="6">
        <f t="shared" si="4"/>
        <v>4402.6471716917586</v>
      </c>
      <c r="M17" s="5">
        <f t="shared" si="7"/>
        <v>382790.15954600053</v>
      </c>
      <c r="N17" s="6">
        <f t="shared" si="0"/>
        <v>1813937.0698064393</v>
      </c>
      <c r="O17" s="15">
        <f t="shared" si="5"/>
        <v>23.03138539421564</v>
      </c>
      <c r="Q17" s="11"/>
    </row>
    <row r="18" spans="2:17" x14ac:dyDescent="0.25">
      <c r="B18" s="9" t="s">
        <v>27</v>
      </c>
      <c r="C18" s="1">
        <v>60</v>
      </c>
      <c r="D18" s="1">
        <v>5</v>
      </c>
      <c r="E18" s="13">
        <v>14394</v>
      </c>
      <c r="F18" s="14">
        <v>266</v>
      </c>
      <c r="G18" s="3">
        <f t="shared" si="1"/>
        <v>1.8479922189801306E-2</v>
      </c>
      <c r="H18" s="1">
        <v>0.5</v>
      </c>
      <c r="I18" s="3">
        <f t="shared" si="2"/>
        <v>8.8319277508466701E-2</v>
      </c>
      <c r="J18" s="4">
        <f t="shared" si="3"/>
        <v>0.91168072249153331</v>
      </c>
      <c r="K18" s="5">
        <f t="shared" si="6"/>
        <v>74356.708323354222</v>
      </c>
      <c r="L18" s="6">
        <f t="shared" si="4"/>
        <v>6567.1307570264325</v>
      </c>
      <c r="M18" s="5">
        <f t="shared" si="7"/>
        <v>355365.71472420503</v>
      </c>
      <c r="N18" s="6">
        <f t="shared" si="0"/>
        <v>1431146.9102604387</v>
      </c>
      <c r="O18" s="15">
        <f t="shared" si="5"/>
        <v>19.247044988016757</v>
      </c>
      <c r="Q18" s="11"/>
    </row>
    <row r="19" spans="2:17" x14ac:dyDescent="0.25">
      <c r="B19" s="9" t="s">
        <v>28</v>
      </c>
      <c r="C19" s="1">
        <v>65</v>
      </c>
      <c r="D19" s="1">
        <v>5</v>
      </c>
      <c r="E19" s="13">
        <v>10349</v>
      </c>
      <c r="F19" s="14">
        <v>269</v>
      </c>
      <c r="G19" s="3">
        <f t="shared" si="1"/>
        <v>2.5992849550681225E-2</v>
      </c>
      <c r="H19" s="1">
        <v>0.5</v>
      </c>
      <c r="I19" s="3">
        <f t="shared" si="2"/>
        <v>0.12203420587034433</v>
      </c>
      <c r="J19" s="4">
        <f t="shared" si="3"/>
        <v>0.8779657941296557</v>
      </c>
      <c r="K19" s="5">
        <f t="shared" si="6"/>
        <v>67789.577566327789</v>
      </c>
      <c r="L19" s="6">
        <f t="shared" si="4"/>
        <v>8272.6472645929171</v>
      </c>
      <c r="M19" s="5">
        <f t="shared" si="7"/>
        <v>318266.26967015665</v>
      </c>
      <c r="N19" s="6">
        <f t="shared" si="0"/>
        <v>1075781.1955362337</v>
      </c>
      <c r="O19" s="15">
        <f t="shared" si="5"/>
        <v>15.869418783199382</v>
      </c>
      <c r="Q19" s="11"/>
    </row>
    <row r="20" spans="2:17" x14ac:dyDescent="0.25">
      <c r="B20" s="9" t="s">
        <v>29</v>
      </c>
      <c r="C20" s="1">
        <v>70</v>
      </c>
      <c r="D20" s="1">
        <v>5</v>
      </c>
      <c r="E20" s="13">
        <v>7317</v>
      </c>
      <c r="F20" s="14">
        <v>281</v>
      </c>
      <c r="G20" s="3">
        <f t="shared" si="1"/>
        <v>3.8403717370507039E-2</v>
      </c>
      <c r="H20" s="1">
        <v>0.5</v>
      </c>
      <c r="I20" s="3">
        <f t="shared" si="2"/>
        <v>0.17519795498472476</v>
      </c>
      <c r="J20" s="4">
        <f t="shared" si="3"/>
        <v>0.82480204501527521</v>
      </c>
      <c r="K20" s="5">
        <f t="shared" si="6"/>
        <v>59516.930301734872</v>
      </c>
      <c r="L20" s="6">
        <f t="shared" si="4"/>
        <v>10427.244475832347</v>
      </c>
      <c r="M20" s="5">
        <f t="shared" si="7"/>
        <v>271516.5403190935</v>
      </c>
      <c r="N20" s="6">
        <f t="shared" si="0"/>
        <v>757514.92586607707</v>
      </c>
      <c r="O20" s="15">
        <f t="shared" si="5"/>
        <v>12.727721709195679</v>
      </c>
      <c r="Q20" s="11"/>
    </row>
    <row r="21" spans="2:17" x14ac:dyDescent="0.25">
      <c r="B21" s="9" t="s">
        <v>30</v>
      </c>
      <c r="C21" s="1">
        <v>75</v>
      </c>
      <c r="D21" s="1">
        <v>5</v>
      </c>
      <c r="E21" s="13">
        <v>4295</v>
      </c>
      <c r="F21" s="14">
        <v>273</v>
      </c>
      <c r="G21" s="3">
        <f t="shared" si="1"/>
        <v>6.3562281722933642E-2</v>
      </c>
      <c r="H21" s="1">
        <v>0.5</v>
      </c>
      <c r="I21" s="3">
        <f t="shared" si="2"/>
        <v>0.27423405323957811</v>
      </c>
      <c r="J21" s="4">
        <f t="shared" si="3"/>
        <v>0.72576594676042183</v>
      </c>
      <c r="K21" s="5">
        <f t="shared" si="6"/>
        <v>49089.685825902525</v>
      </c>
      <c r="L21" s="6">
        <f t="shared" si="4"/>
        <v>13462.063516294715</v>
      </c>
      <c r="M21" s="5">
        <f t="shared" si="7"/>
        <v>211793.27033877582</v>
      </c>
      <c r="N21" s="6">
        <f t="shared" si="0"/>
        <v>485998.38554698357</v>
      </c>
      <c r="O21" s="15">
        <f t="shared" si="5"/>
        <v>9.9002138100982311</v>
      </c>
      <c r="Q21" s="11"/>
    </row>
    <row r="22" spans="2:17" x14ac:dyDescent="0.25">
      <c r="B22" s="9" t="s">
        <v>31</v>
      </c>
      <c r="C22" s="1">
        <v>80</v>
      </c>
      <c r="D22" s="1">
        <v>5</v>
      </c>
      <c r="E22" s="13">
        <v>2373</v>
      </c>
      <c r="F22" s="14">
        <v>232</v>
      </c>
      <c r="G22" s="3">
        <f t="shared" si="1"/>
        <v>9.7766540244416347E-2</v>
      </c>
      <c r="H22" s="1">
        <v>0.5</v>
      </c>
      <c r="I22" s="3">
        <f t="shared" si="2"/>
        <v>0.39282086014222822</v>
      </c>
      <c r="J22" s="4">
        <f t="shared" si="3"/>
        <v>0.60717913985777172</v>
      </c>
      <c r="K22" s="5">
        <f t="shared" si="6"/>
        <v>35627.62230960781</v>
      </c>
      <c r="L22" s="6">
        <f t="shared" si="4"/>
        <v>13995.27324048258</v>
      </c>
      <c r="M22" s="5">
        <f t="shared" si="7"/>
        <v>143149.92844683261</v>
      </c>
      <c r="N22" s="6">
        <f t="shared" si="0"/>
        <v>274205.11520820775</v>
      </c>
      <c r="O22" s="15">
        <f t="shared" si="5"/>
        <v>7.6964191667166633</v>
      </c>
    </row>
    <row r="23" spans="2:17" x14ac:dyDescent="0.25">
      <c r="B23" s="9" t="s">
        <v>32</v>
      </c>
      <c r="C23" s="1">
        <v>85</v>
      </c>
      <c r="D23" s="1">
        <v>5</v>
      </c>
      <c r="E23" s="13">
        <v>1053</v>
      </c>
      <c r="F23" s="14">
        <v>155</v>
      </c>
      <c r="G23" s="3">
        <f t="shared" si="1"/>
        <v>0.14719848053181386</v>
      </c>
      <c r="H23" s="1">
        <v>0.5</v>
      </c>
      <c r="I23" s="3">
        <f t="shared" si="2"/>
        <v>0.53800763623741754</v>
      </c>
      <c r="J23" s="4">
        <f t="shared" si="3"/>
        <v>0.46199236376258246</v>
      </c>
      <c r="K23" s="5">
        <f t="shared" si="6"/>
        <v>21632.34906912523</v>
      </c>
      <c r="L23" s="6">
        <f t="shared" si="4"/>
        <v>11638.368988942764</v>
      </c>
      <c r="M23" s="5">
        <f t="shared" si="7"/>
        <v>79065.822873269237</v>
      </c>
      <c r="N23" s="6">
        <f t="shared" si="0"/>
        <v>131055.18676137514</v>
      </c>
      <c r="O23" s="15">
        <f t="shared" si="5"/>
        <v>6.0582965974982184</v>
      </c>
    </row>
    <row r="24" spans="2:17" x14ac:dyDescent="0.25">
      <c r="B24" s="9" t="s">
        <v>33</v>
      </c>
      <c r="C24" s="1">
        <v>90</v>
      </c>
      <c r="D24" s="1">
        <v>5</v>
      </c>
      <c r="E24" s="13">
        <v>433</v>
      </c>
      <c r="F24" s="14">
        <v>84</v>
      </c>
      <c r="G24" s="3">
        <f t="shared" si="1"/>
        <v>0.19399538106235567</v>
      </c>
      <c r="H24" s="1">
        <v>0.5</v>
      </c>
      <c r="I24" s="3">
        <f t="shared" si="2"/>
        <v>0.65318818040435467</v>
      </c>
      <c r="J24" s="4">
        <f t="shared" si="3"/>
        <v>0.34681181959564533</v>
      </c>
      <c r="K24" s="5">
        <f t="shared" si="6"/>
        <v>9993.9800801824658</v>
      </c>
      <c r="L24" s="6">
        <f t="shared" si="4"/>
        <v>6527.9496635717514</v>
      </c>
      <c r="M24" s="5">
        <f t="shared" si="7"/>
        <v>33650.026241982952</v>
      </c>
      <c r="N24" s="6">
        <f t="shared" si="0"/>
        <v>51989.363888105909</v>
      </c>
      <c r="O24" s="15">
        <f t="shared" si="5"/>
        <v>5.2020679920303294</v>
      </c>
    </row>
    <row r="25" spans="2:17" x14ac:dyDescent="0.25">
      <c r="B25" s="9" t="s">
        <v>34</v>
      </c>
      <c r="C25" s="1">
        <v>95</v>
      </c>
      <c r="D25" s="1">
        <v>5</v>
      </c>
      <c r="E25" s="13">
        <v>194</v>
      </c>
      <c r="F25" s="14">
        <v>22</v>
      </c>
      <c r="G25" s="3">
        <f t="shared" si="1"/>
        <v>0.1134020618556701</v>
      </c>
      <c r="H25" s="1">
        <v>0.5</v>
      </c>
      <c r="I25" s="3">
        <f t="shared" si="2"/>
        <v>0.44176706827309242</v>
      </c>
      <c r="J25" s="4">
        <f t="shared" si="3"/>
        <v>0.55823293172690758</v>
      </c>
      <c r="K25" s="5">
        <f t="shared" si="6"/>
        <v>3466.0304166107144</v>
      </c>
      <c r="L25" s="6">
        <f t="shared" si="4"/>
        <v>1531.1780956914804</v>
      </c>
      <c r="M25" s="5">
        <f t="shared" si="7"/>
        <v>13502.20684382487</v>
      </c>
      <c r="N25" s="6">
        <f t="shared" si="0"/>
        <v>18339.337646122956</v>
      </c>
      <c r="O25" s="15">
        <f t="shared" si="5"/>
        <v>5.2911646586345382</v>
      </c>
    </row>
    <row r="26" spans="2:17" x14ac:dyDescent="0.25">
      <c r="B26" s="16" t="s">
        <v>13</v>
      </c>
      <c r="C26" s="17" t="s">
        <v>13</v>
      </c>
      <c r="D26" s="17">
        <v>5</v>
      </c>
      <c r="E26" s="18">
        <v>232</v>
      </c>
      <c r="F26" s="19">
        <v>4</v>
      </c>
      <c r="G26" s="20">
        <f t="shared" si="1"/>
        <v>1.7241379310344827E-2</v>
      </c>
      <c r="H26" s="17">
        <v>0.5</v>
      </c>
      <c r="I26" s="20">
        <f t="shared" si="2"/>
        <v>8.2644628099173556E-2</v>
      </c>
      <c r="J26" s="21">
        <f t="shared" si="3"/>
        <v>0.9173553719008265</v>
      </c>
      <c r="K26" s="22">
        <f t="shared" si="6"/>
        <v>1934.852320919234</v>
      </c>
      <c r="L26" s="23">
        <f t="shared" si="4"/>
        <v>1934.852320919234</v>
      </c>
      <c r="M26" s="22">
        <f t="shared" si="7"/>
        <v>4837.1308022980847</v>
      </c>
      <c r="N26" s="23">
        <f t="shared" si="0"/>
        <v>4837.1308022980847</v>
      </c>
      <c r="O26" s="24">
        <f t="shared" si="5"/>
        <v>2.5</v>
      </c>
    </row>
    <row r="27" spans="2:17" x14ac:dyDescent="0.25">
      <c r="E27" s="10"/>
    </row>
    <row r="29" spans="2:17" ht="15.6" x14ac:dyDescent="0.3">
      <c r="B29" s="45" t="s">
        <v>146</v>
      </c>
      <c r="C29" s="37"/>
      <c r="D29" s="37"/>
      <c r="E29" s="7"/>
      <c r="F29" s="7"/>
      <c r="G29" s="7"/>
      <c r="H29" s="37"/>
      <c r="I29" s="7"/>
      <c r="J29" s="7"/>
      <c r="K29" s="7"/>
      <c r="L29" s="7"/>
      <c r="M29" s="7"/>
      <c r="N29" s="7"/>
      <c r="O29" s="7"/>
    </row>
    <row r="30" spans="2:17" x14ac:dyDescent="0.25">
      <c r="B30" s="38"/>
      <c r="C30" s="29"/>
      <c r="D30" s="29"/>
      <c r="E30" s="38"/>
      <c r="F30" s="38"/>
      <c r="G30" s="38"/>
      <c r="H30" s="29"/>
      <c r="I30" s="38"/>
      <c r="J30" s="38"/>
      <c r="K30" s="38"/>
      <c r="L30" s="38"/>
      <c r="M30" s="38"/>
      <c r="N30" s="38"/>
      <c r="O30" s="38"/>
    </row>
    <row r="31" spans="2:17" ht="18" x14ac:dyDescent="0.4">
      <c r="B31" s="39" t="s">
        <v>35</v>
      </c>
      <c r="C31" s="40" t="s">
        <v>0</v>
      </c>
      <c r="D31" s="40" t="s">
        <v>1</v>
      </c>
      <c r="E31" s="41" t="s">
        <v>2</v>
      </c>
      <c r="F31" s="41" t="s">
        <v>3</v>
      </c>
      <c r="G31" s="41" t="s">
        <v>4</v>
      </c>
      <c r="H31" s="40" t="s">
        <v>5</v>
      </c>
      <c r="I31" s="41" t="s">
        <v>6</v>
      </c>
      <c r="J31" s="41" t="s">
        <v>7</v>
      </c>
      <c r="K31" s="40" t="s">
        <v>8</v>
      </c>
      <c r="L31" s="41" t="s">
        <v>9</v>
      </c>
      <c r="M31" s="41" t="s">
        <v>10</v>
      </c>
      <c r="N31" s="40" t="s">
        <v>11</v>
      </c>
      <c r="O31" s="40" t="s">
        <v>12</v>
      </c>
    </row>
    <row r="32" spans="2:17" x14ac:dyDescent="0.25">
      <c r="B32" s="1" t="s">
        <v>14</v>
      </c>
      <c r="C32" s="1">
        <v>0</v>
      </c>
      <c r="D32" s="1">
        <v>1</v>
      </c>
      <c r="E32" s="25">
        <v>4601</v>
      </c>
      <c r="F32" s="26">
        <v>20</v>
      </c>
      <c r="G32" s="3">
        <f>+F32/E32</f>
        <v>4.3468811128015645E-3</v>
      </c>
      <c r="H32" s="1">
        <v>0.1</v>
      </c>
      <c r="I32" s="3">
        <f>+(D32*G32)/(1+D32*(1-H32)*G32)</f>
        <v>4.3299415457891321E-3</v>
      </c>
      <c r="J32" s="4">
        <f>1-I32</f>
        <v>0.99567005845421086</v>
      </c>
      <c r="K32" s="5">
        <v>100000</v>
      </c>
      <c r="L32" s="6">
        <f>+K32-K33</f>
        <v>432.99415457891882</v>
      </c>
      <c r="M32" s="5">
        <f>0.1*D32*L32+(K33*D32)</f>
        <v>99610.305260878973</v>
      </c>
      <c r="N32" s="6">
        <f t="shared" ref="N32:N53" si="8">+N33+M32</f>
        <v>7609665.2827613177</v>
      </c>
      <c r="O32" s="27">
        <f>+N32/K32</f>
        <v>76.09665282761317</v>
      </c>
    </row>
    <row r="33" spans="2:15" x14ac:dyDescent="0.25">
      <c r="B33" s="8" t="s">
        <v>15</v>
      </c>
      <c r="C33" s="1">
        <v>1</v>
      </c>
      <c r="D33" s="1">
        <v>4</v>
      </c>
      <c r="E33" s="25">
        <v>22488</v>
      </c>
      <c r="F33" s="26">
        <v>32</v>
      </c>
      <c r="G33" s="3">
        <f t="shared" ref="G33:G53" si="9">+F33/E33</f>
        <v>1.4229811454998221E-3</v>
      </c>
      <c r="H33" s="1">
        <v>0.4</v>
      </c>
      <c r="I33" s="3">
        <f t="shared" ref="I33:I53" si="10">+(D33*G33)/(1+D33*(1-H33)*G33)</f>
        <v>5.6725519393036935E-3</v>
      </c>
      <c r="J33" s="4">
        <f t="shared" ref="J33:J53" si="11">1-I33</f>
        <v>0.99432744806069628</v>
      </c>
      <c r="K33" s="5">
        <f>+K32-(K32*I32)</f>
        <v>99567.005845421081</v>
      </c>
      <c r="L33" s="6">
        <f t="shared" ref="L33:L53" si="12">+K33-K34</f>
        <v>564.79901209910167</v>
      </c>
      <c r="M33" s="5">
        <f>0.4*D33*L33+(K34*D33)</f>
        <v>396912.50575264648</v>
      </c>
      <c r="N33" s="6">
        <f t="shared" si="8"/>
        <v>7510054.9775004387</v>
      </c>
      <c r="O33" s="27">
        <f t="shared" ref="O33:O53" si="13">+N33/K33</f>
        <v>75.427144903401881</v>
      </c>
    </row>
    <row r="34" spans="2:15" x14ac:dyDescent="0.25">
      <c r="B34" s="9" t="s">
        <v>16</v>
      </c>
      <c r="C34" s="1">
        <v>5</v>
      </c>
      <c r="D34" s="1">
        <v>5</v>
      </c>
      <c r="E34" s="25">
        <v>29433</v>
      </c>
      <c r="F34" s="26">
        <v>13</v>
      </c>
      <c r="G34" s="3">
        <f t="shared" si="9"/>
        <v>4.4168110624129379E-4</v>
      </c>
      <c r="H34" s="1">
        <v>0.5</v>
      </c>
      <c r="I34" s="3">
        <f t="shared" si="10"/>
        <v>2.2059696933702127E-3</v>
      </c>
      <c r="J34" s="4">
        <f t="shared" si="11"/>
        <v>0.99779403030662983</v>
      </c>
      <c r="K34" s="5">
        <f t="shared" ref="K34:K53" si="14">+K33-(K33*I33)</f>
        <v>99002.20683332198</v>
      </c>
      <c r="L34" s="6">
        <f t="shared" si="12"/>
        <v>218.39586785108258</v>
      </c>
      <c r="M34" s="5">
        <f>0.5*D34*(K34+K35)</f>
        <v>494465.04449698213</v>
      </c>
      <c r="N34" s="6">
        <f t="shared" si="8"/>
        <v>7113142.4717477923</v>
      </c>
      <c r="O34" s="27">
        <f t="shared" si="13"/>
        <v>71.84832236844305</v>
      </c>
    </row>
    <row r="35" spans="2:15" x14ac:dyDescent="0.25">
      <c r="B35" s="9" t="s">
        <v>17</v>
      </c>
      <c r="C35" s="1">
        <v>10</v>
      </c>
      <c r="D35" s="1">
        <v>5</v>
      </c>
      <c r="E35" s="25">
        <v>29883</v>
      </c>
      <c r="F35" s="26">
        <v>12</v>
      </c>
      <c r="G35" s="3">
        <f t="shared" si="9"/>
        <v>4.0156610782049993E-4</v>
      </c>
      <c r="H35" s="1">
        <v>0.5</v>
      </c>
      <c r="I35" s="3">
        <f t="shared" si="10"/>
        <v>2.0058168689198672E-3</v>
      </c>
      <c r="J35" s="4">
        <f t="shared" si="11"/>
        <v>0.99799418313108013</v>
      </c>
      <c r="K35" s="5">
        <f t="shared" si="14"/>
        <v>98783.810965470897</v>
      </c>
      <c r="L35" s="6">
        <f t="shared" si="12"/>
        <v>198.14223441072681</v>
      </c>
      <c r="M35" s="5">
        <f t="shared" ref="M35:M53" si="15">0.5*D35*(K35+K36)</f>
        <v>493423.6992413277</v>
      </c>
      <c r="N35" s="6">
        <f t="shared" si="8"/>
        <v>6618677.42725081</v>
      </c>
      <c r="O35" s="27">
        <f t="shared" si="13"/>
        <v>67.001640881867942</v>
      </c>
    </row>
    <row r="36" spans="2:15" x14ac:dyDescent="0.25">
      <c r="B36" s="9" t="s">
        <v>18</v>
      </c>
      <c r="C36" s="1">
        <v>15</v>
      </c>
      <c r="D36" s="1">
        <v>5</v>
      </c>
      <c r="E36" s="25">
        <v>33835</v>
      </c>
      <c r="F36" s="26">
        <v>16</v>
      </c>
      <c r="G36" s="3">
        <f t="shared" si="9"/>
        <v>4.7288310920644305E-4</v>
      </c>
      <c r="H36" s="1">
        <v>0.5</v>
      </c>
      <c r="I36" s="3">
        <f t="shared" si="10"/>
        <v>2.3616236162361621E-3</v>
      </c>
      <c r="J36" s="4">
        <f t="shared" si="11"/>
        <v>0.99763837638376385</v>
      </c>
      <c r="K36" s="5">
        <f t="shared" si="14"/>
        <v>98585.66873106017</v>
      </c>
      <c r="L36" s="6">
        <f t="shared" si="12"/>
        <v>232.82224349770695</v>
      </c>
      <c r="M36" s="5">
        <f t="shared" si="15"/>
        <v>492346.28804655658</v>
      </c>
      <c r="N36" s="6">
        <f t="shared" si="8"/>
        <v>6125253.7280094819</v>
      </c>
      <c r="O36" s="27">
        <f t="shared" si="13"/>
        <v>62.131279392332949</v>
      </c>
    </row>
    <row r="37" spans="2:15" x14ac:dyDescent="0.25">
      <c r="B37" s="9" t="s">
        <v>19</v>
      </c>
      <c r="C37" s="1">
        <v>20</v>
      </c>
      <c r="D37" s="1">
        <v>5</v>
      </c>
      <c r="E37" s="25">
        <v>36224</v>
      </c>
      <c r="F37" s="26">
        <v>39</v>
      </c>
      <c r="G37" s="3">
        <f t="shared" si="9"/>
        <v>1.0766342756183746E-3</v>
      </c>
      <c r="H37" s="1">
        <v>0.5</v>
      </c>
      <c r="I37" s="3">
        <f t="shared" si="10"/>
        <v>5.3687210054650832E-3</v>
      </c>
      <c r="J37" s="4">
        <f t="shared" si="11"/>
        <v>0.99463127899453496</v>
      </c>
      <c r="K37" s="5">
        <f t="shared" si="14"/>
        <v>98352.846487562463</v>
      </c>
      <c r="L37" s="6">
        <f t="shared" si="12"/>
        <v>528.02899288505432</v>
      </c>
      <c r="M37" s="5">
        <f t="shared" si="15"/>
        <v>490444.15995559969</v>
      </c>
      <c r="N37" s="6">
        <f t="shared" si="8"/>
        <v>5632907.4399629254</v>
      </c>
      <c r="O37" s="27">
        <f t="shared" si="13"/>
        <v>57.272439396812509</v>
      </c>
    </row>
    <row r="38" spans="2:15" x14ac:dyDescent="0.25">
      <c r="B38" s="9" t="s">
        <v>20</v>
      </c>
      <c r="C38" s="1">
        <v>25</v>
      </c>
      <c r="D38" s="1">
        <v>5</v>
      </c>
      <c r="E38" s="25">
        <v>35661</v>
      </c>
      <c r="F38" s="26">
        <v>82</v>
      </c>
      <c r="G38" s="3">
        <f t="shared" si="9"/>
        <v>2.2994307506800146E-3</v>
      </c>
      <c r="H38" s="1">
        <v>0.5</v>
      </c>
      <c r="I38" s="3">
        <f t="shared" si="10"/>
        <v>1.143143924608264E-2</v>
      </c>
      <c r="J38" s="4">
        <f t="shared" si="11"/>
        <v>0.98856856075391741</v>
      </c>
      <c r="K38" s="5">
        <f t="shared" si="14"/>
        <v>97824.817494677409</v>
      </c>
      <c r="L38" s="6">
        <f t="shared" si="12"/>
        <v>1118.2784579495201</v>
      </c>
      <c r="M38" s="5">
        <f t="shared" si="15"/>
        <v>486328.39132851327</v>
      </c>
      <c r="N38" s="6">
        <f t="shared" si="8"/>
        <v>5142463.280007326</v>
      </c>
      <c r="O38" s="27">
        <f t="shared" si="13"/>
        <v>52.568084579223715</v>
      </c>
    </row>
    <row r="39" spans="2:15" x14ac:dyDescent="0.25">
      <c r="B39" s="9" t="s">
        <v>21</v>
      </c>
      <c r="C39" s="1">
        <v>30</v>
      </c>
      <c r="D39" s="1">
        <v>5</v>
      </c>
      <c r="E39" s="25">
        <v>37382</v>
      </c>
      <c r="F39" s="26">
        <v>97</v>
      </c>
      <c r="G39" s="3">
        <f t="shared" si="9"/>
        <v>2.594831737199722E-3</v>
      </c>
      <c r="H39" s="1">
        <v>0.5</v>
      </c>
      <c r="I39" s="3">
        <f t="shared" si="10"/>
        <v>1.2890536751318954E-2</v>
      </c>
      <c r="J39" s="4">
        <f t="shared" si="11"/>
        <v>0.9871094632486811</v>
      </c>
      <c r="K39" s="5">
        <f t="shared" si="14"/>
        <v>96706.539036727889</v>
      </c>
      <c r="L39" s="6">
        <f t="shared" si="12"/>
        <v>1246.5991955458012</v>
      </c>
      <c r="M39" s="5">
        <f t="shared" si="15"/>
        <v>480416.19719477493</v>
      </c>
      <c r="N39" s="6">
        <f t="shared" si="8"/>
        <v>4656134.8886788124</v>
      </c>
      <c r="O39" s="27">
        <f t="shared" si="13"/>
        <v>48.147053291923442</v>
      </c>
    </row>
    <row r="40" spans="2:15" x14ac:dyDescent="0.25">
      <c r="B40" s="9" t="s">
        <v>22</v>
      </c>
      <c r="C40" s="1">
        <v>35</v>
      </c>
      <c r="D40" s="1">
        <v>5</v>
      </c>
      <c r="E40" s="25">
        <v>38823</v>
      </c>
      <c r="F40" s="26">
        <v>81</v>
      </c>
      <c r="G40" s="3">
        <f t="shared" si="9"/>
        <v>2.0863920871648251E-3</v>
      </c>
      <c r="H40" s="1">
        <v>0.5</v>
      </c>
      <c r="I40" s="3">
        <f t="shared" si="10"/>
        <v>1.0377829880462774E-2</v>
      </c>
      <c r="J40" s="4">
        <f t="shared" si="11"/>
        <v>0.98962217011953724</v>
      </c>
      <c r="K40" s="5">
        <f t="shared" si="14"/>
        <v>95459.939841182088</v>
      </c>
      <c r="L40" s="6">
        <f t="shared" si="12"/>
        <v>990.66701607100549</v>
      </c>
      <c r="M40" s="5">
        <f t="shared" si="15"/>
        <v>474823.03166573291</v>
      </c>
      <c r="N40" s="6">
        <f t="shared" si="8"/>
        <v>4175718.6914840373</v>
      </c>
      <c r="O40" s="27">
        <f t="shared" si="13"/>
        <v>43.743152346746008</v>
      </c>
    </row>
    <row r="41" spans="2:15" x14ac:dyDescent="0.25">
      <c r="B41" s="9" t="s">
        <v>23</v>
      </c>
      <c r="C41" s="1">
        <v>40</v>
      </c>
      <c r="D41" s="1">
        <v>5</v>
      </c>
      <c r="E41" s="25">
        <v>33448</v>
      </c>
      <c r="F41" s="26">
        <v>68</v>
      </c>
      <c r="G41" s="3">
        <f t="shared" si="9"/>
        <v>2.033006457785219E-3</v>
      </c>
      <c r="H41" s="1">
        <v>0.5</v>
      </c>
      <c r="I41" s="3">
        <f t="shared" si="10"/>
        <v>1.011362960318877E-2</v>
      </c>
      <c r="J41" s="4">
        <f t="shared" si="11"/>
        <v>0.98988637039681127</v>
      </c>
      <c r="K41" s="5">
        <f t="shared" si="14"/>
        <v>94469.272825111082</v>
      </c>
      <c r="L41" s="6">
        <f t="shared" si="12"/>
        <v>955.42723423575808</v>
      </c>
      <c r="M41" s="5">
        <f t="shared" si="15"/>
        <v>469957.79603996605</v>
      </c>
      <c r="N41" s="6">
        <f t="shared" si="8"/>
        <v>3700895.6598183042</v>
      </c>
      <c r="O41" s="27">
        <f t="shared" si="13"/>
        <v>39.175655206637316</v>
      </c>
    </row>
    <row r="42" spans="2:15" x14ac:dyDescent="0.25">
      <c r="B42" s="9" t="s">
        <v>24</v>
      </c>
      <c r="C42" s="1">
        <v>45</v>
      </c>
      <c r="D42" s="1">
        <v>5</v>
      </c>
      <c r="E42" s="25">
        <v>27020</v>
      </c>
      <c r="F42" s="26">
        <v>102</v>
      </c>
      <c r="G42" s="3">
        <f t="shared" si="9"/>
        <v>3.7749814951887491E-3</v>
      </c>
      <c r="H42" s="1">
        <v>0.5</v>
      </c>
      <c r="I42" s="3">
        <f t="shared" si="10"/>
        <v>1.869844179651696E-2</v>
      </c>
      <c r="J42" s="4">
        <f t="shared" si="11"/>
        <v>0.98130155820348308</v>
      </c>
      <c r="K42" s="5">
        <f t="shared" si="14"/>
        <v>93513.845590875324</v>
      </c>
      <c r="L42" s="6">
        <f t="shared" si="12"/>
        <v>1748.5631989494577</v>
      </c>
      <c r="M42" s="5">
        <f t="shared" si="15"/>
        <v>463197.81995700294</v>
      </c>
      <c r="N42" s="6">
        <f t="shared" si="8"/>
        <v>3230937.8637783383</v>
      </c>
      <c r="O42" s="27">
        <f t="shared" si="13"/>
        <v>34.550368914500069</v>
      </c>
    </row>
    <row r="43" spans="2:15" x14ac:dyDescent="0.25">
      <c r="B43" s="9" t="s">
        <v>25</v>
      </c>
      <c r="C43" s="1">
        <v>50</v>
      </c>
      <c r="D43" s="1">
        <v>5</v>
      </c>
      <c r="E43" s="25">
        <v>20940</v>
      </c>
      <c r="F43" s="26">
        <v>97</v>
      </c>
      <c r="G43" s="3">
        <f t="shared" si="9"/>
        <v>4.6322827125119389E-3</v>
      </c>
      <c r="H43" s="1">
        <v>0.5</v>
      </c>
      <c r="I43" s="3">
        <f t="shared" si="10"/>
        <v>2.2896258704118967E-2</v>
      </c>
      <c r="J43" s="4">
        <f t="shared" si="11"/>
        <v>0.97710374129588107</v>
      </c>
      <c r="K43" s="5">
        <f t="shared" si="14"/>
        <v>91765.282391925866</v>
      </c>
      <c r="L43" s="6">
        <f t="shared" si="12"/>
        <v>2101.0816457020701</v>
      </c>
      <c r="M43" s="5">
        <f t="shared" si="15"/>
        <v>453573.70784537413</v>
      </c>
      <c r="N43" s="6">
        <f t="shared" si="8"/>
        <v>2767740.0438213353</v>
      </c>
      <c r="O43" s="27">
        <f t="shared" si="13"/>
        <v>30.161080222043321</v>
      </c>
    </row>
    <row r="44" spans="2:15" x14ac:dyDescent="0.25">
      <c r="B44" s="9" t="s">
        <v>26</v>
      </c>
      <c r="C44" s="1">
        <v>55</v>
      </c>
      <c r="D44" s="1">
        <v>5</v>
      </c>
      <c r="E44" s="25">
        <v>16308</v>
      </c>
      <c r="F44" s="26">
        <v>128</v>
      </c>
      <c r="G44" s="3">
        <f t="shared" si="9"/>
        <v>7.8489085111601662E-3</v>
      </c>
      <c r="H44" s="1">
        <v>0.5</v>
      </c>
      <c r="I44" s="3">
        <f t="shared" si="10"/>
        <v>3.8489295164782292E-2</v>
      </c>
      <c r="J44" s="4">
        <f t="shared" si="11"/>
        <v>0.96151070483521772</v>
      </c>
      <c r="K44" s="5">
        <f t="shared" si="14"/>
        <v>89664.200746223796</v>
      </c>
      <c r="L44" s="6">
        <f t="shared" si="12"/>
        <v>3451.1118882356968</v>
      </c>
      <c r="M44" s="5">
        <f t="shared" si="15"/>
        <v>439693.22401052975</v>
      </c>
      <c r="N44" s="6">
        <f t="shared" si="8"/>
        <v>2314166.3359759613</v>
      </c>
      <c r="O44" s="27">
        <f t="shared" si="13"/>
        <v>25.809256277494029</v>
      </c>
    </row>
    <row r="45" spans="2:15" x14ac:dyDescent="0.25">
      <c r="B45" s="9" t="s">
        <v>27</v>
      </c>
      <c r="C45" s="1">
        <v>60</v>
      </c>
      <c r="D45" s="1">
        <v>5</v>
      </c>
      <c r="E45" s="25">
        <v>16620</v>
      </c>
      <c r="F45" s="26">
        <v>192</v>
      </c>
      <c r="G45" s="3">
        <f t="shared" si="9"/>
        <v>1.1552346570397111E-2</v>
      </c>
      <c r="H45" s="1">
        <v>0.5</v>
      </c>
      <c r="I45" s="3">
        <f t="shared" si="10"/>
        <v>5.6140350877192977E-2</v>
      </c>
      <c r="J45" s="4">
        <f t="shared" si="11"/>
        <v>0.94385964912280707</v>
      </c>
      <c r="K45" s="5">
        <f t="shared" si="14"/>
        <v>86213.088857988099</v>
      </c>
      <c r="L45" s="6">
        <f t="shared" si="12"/>
        <v>4840.033058694069</v>
      </c>
      <c r="M45" s="5">
        <f t="shared" si="15"/>
        <v>418965.36164320534</v>
      </c>
      <c r="N45" s="6">
        <f t="shared" si="8"/>
        <v>1874473.1119654314</v>
      </c>
      <c r="O45" s="27">
        <f t="shared" si="13"/>
        <v>21.742326331134016</v>
      </c>
    </row>
    <row r="46" spans="2:15" x14ac:dyDescent="0.25">
      <c r="B46" s="9" t="s">
        <v>28</v>
      </c>
      <c r="C46" s="1">
        <v>65</v>
      </c>
      <c r="D46" s="1">
        <v>5</v>
      </c>
      <c r="E46" s="25">
        <v>12605</v>
      </c>
      <c r="F46" s="26">
        <v>199</v>
      </c>
      <c r="G46" s="3">
        <f t="shared" si="9"/>
        <v>1.5787385957953193E-2</v>
      </c>
      <c r="H46" s="1">
        <v>0.5</v>
      </c>
      <c r="I46" s="3">
        <f t="shared" si="10"/>
        <v>7.5939706162946014E-2</v>
      </c>
      <c r="J46" s="4">
        <f t="shared" si="11"/>
        <v>0.92406029383705401</v>
      </c>
      <c r="K46" s="5">
        <f t="shared" si="14"/>
        <v>81373.05579929403</v>
      </c>
      <c r="L46" s="6">
        <f t="shared" si="12"/>
        <v>6179.4459469793946</v>
      </c>
      <c r="M46" s="5">
        <f t="shared" si="15"/>
        <v>391416.66412902169</v>
      </c>
      <c r="N46" s="6">
        <f t="shared" si="8"/>
        <v>1455507.750322226</v>
      </c>
      <c r="O46" s="27">
        <f t="shared" si="13"/>
        <v>17.886851317372471</v>
      </c>
    </row>
    <row r="47" spans="2:15" x14ac:dyDescent="0.25">
      <c r="B47" s="9" t="s">
        <v>29</v>
      </c>
      <c r="C47" s="1">
        <v>70</v>
      </c>
      <c r="D47" s="1">
        <v>5</v>
      </c>
      <c r="E47" s="25">
        <v>9894</v>
      </c>
      <c r="F47" s="26">
        <v>292</v>
      </c>
      <c r="G47" s="3">
        <f t="shared" si="9"/>
        <v>2.9512836062259955E-2</v>
      </c>
      <c r="H47" s="1">
        <v>0.5</v>
      </c>
      <c r="I47" s="3">
        <f t="shared" si="10"/>
        <v>0.13742469879518074</v>
      </c>
      <c r="J47" s="4">
        <f t="shared" si="11"/>
        <v>0.86257530120481929</v>
      </c>
      <c r="K47" s="5">
        <f t="shared" si="14"/>
        <v>75193.609852314636</v>
      </c>
      <c r="L47" s="6">
        <f t="shared" si="12"/>
        <v>10333.459185276675</v>
      </c>
      <c r="M47" s="5">
        <f t="shared" si="15"/>
        <v>350134.4012983815</v>
      </c>
      <c r="N47" s="6">
        <f t="shared" si="8"/>
        <v>1064091.0861932044</v>
      </c>
      <c r="O47" s="27">
        <f t="shared" si="13"/>
        <v>14.151349938952947</v>
      </c>
    </row>
    <row r="48" spans="2:15" x14ac:dyDescent="0.25">
      <c r="B48" s="9" t="s">
        <v>30</v>
      </c>
      <c r="C48" s="1">
        <v>75</v>
      </c>
      <c r="D48" s="1">
        <v>5</v>
      </c>
      <c r="E48" s="25">
        <v>6072</v>
      </c>
      <c r="F48" s="26">
        <v>301</v>
      </c>
      <c r="G48" s="3">
        <f t="shared" si="9"/>
        <v>4.9571805006587616E-2</v>
      </c>
      <c r="H48" s="1">
        <v>0.5</v>
      </c>
      <c r="I48" s="3">
        <f t="shared" si="10"/>
        <v>0.22052897648179354</v>
      </c>
      <c r="J48" s="4">
        <f t="shared" si="11"/>
        <v>0.77947102351820652</v>
      </c>
      <c r="K48" s="5">
        <f t="shared" si="14"/>
        <v>64860.15066703796</v>
      </c>
      <c r="L48" s="6">
        <f t="shared" si="12"/>
        <v>14303.542641056803</v>
      </c>
      <c r="M48" s="5">
        <f t="shared" si="15"/>
        <v>288541.89673254779</v>
      </c>
      <c r="N48" s="6">
        <f t="shared" si="8"/>
        <v>713956.68489482277</v>
      </c>
      <c r="O48" s="27">
        <f t="shared" si="13"/>
        <v>11.007632229532529</v>
      </c>
    </row>
    <row r="49" spans="2:15" x14ac:dyDescent="0.25">
      <c r="B49" s="9" t="s">
        <v>31</v>
      </c>
      <c r="C49" s="1">
        <v>80</v>
      </c>
      <c r="D49" s="1">
        <v>5</v>
      </c>
      <c r="E49" s="25">
        <v>3759</v>
      </c>
      <c r="F49" s="26">
        <v>316</v>
      </c>
      <c r="G49" s="3">
        <f t="shared" si="9"/>
        <v>8.4064910880553345E-2</v>
      </c>
      <c r="H49" s="1">
        <v>0.5</v>
      </c>
      <c r="I49" s="3">
        <f t="shared" si="10"/>
        <v>0.34732908331501433</v>
      </c>
      <c r="J49" s="4">
        <f t="shared" si="11"/>
        <v>0.65267091668498567</v>
      </c>
      <c r="K49" s="5">
        <f t="shared" si="14"/>
        <v>50556.608025981157</v>
      </c>
      <c r="L49" s="6">
        <f t="shared" si="12"/>
        <v>17559.780321180529</v>
      </c>
      <c r="M49" s="5">
        <f t="shared" si="15"/>
        <v>208883.58932695445</v>
      </c>
      <c r="N49" s="6">
        <f t="shared" si="8"/>
        <v>425414.78816227498</v>
      </c>
      <c r="O49" s="27">
        <f t="shared" si="13"/>
        <v>8.4146228311767537</v>
      </c>
    </row>
    <row r="50" spans="2:15" x14ac:dyDescent="0.25">
      <c r="B50" s="9" t="s">
        <v>32</v>
      </c>
      <c r="C50" s="1">
        <v>85</v>
      </c>
      <c r="D50" s="1">
        <v>5</v>
      </c>
      <c r="E50" s="25">
        <v>1875</v>
      </c>
      <c r="F50" s="26">
        <v>258</v>
      </c>
      <c r="G50" s="3">
        <f t="shared" si="9"/>
        <v>0.1376</v>
      </c>
      <c r="H50" s="1">
        <v>0.5</v>
      </c>
      <c r="I50" s="3">
        <f t="shared" si="10"/>
        <v>0.51190476190476186</v>
      </c>
      <c r="J50" s="4">
        <f t="shared" si="11"/>
        <v>0.48809523809523814</v>
      </c>
      <c r="K50" s="5">
        <f t="shared" si="14"/>
        <v>32996.827704800628</v>
      </c>
      <c r="L50" s="6">
        <f t="shared" si="12"/>
        <v>16891.233229838414</v>
      </c>
      <c r="M50" s="5">
        <f t="shared" si="15"/>
        <v>122756.05544940711</v>
      </c>
      <c r="N50" s="6">
        <f t="shared" si="8"/>
        <v>216531.19883532054</v>
      </c>
      <c r="O50" s="27">
        <f t="shared" si="13"/>
        <v>6.5621823034769475</v>
      </c>
    </row>
    <row r="51" spans="2:15" x14ac:dyDescent="0.25">
      <c r="B51" s="9" t="s">
        <v>33</v>
      </c>
      <c r="C51" s="1">
        <v>90</v>
      </c>
      <c r="D51" s="1">
        <v>5</v>
      </c>
      <c r="E51" s="25">
        <v>830</v>
      </c>
      <c r="F51" s="26">
        <v>118</v>
      </c>
      <c r="G51" s="3">
        <f t="shared" si="9"/>
        <v>0.14216867469879518</v>
      </c>
      <c r="H51" s="1">
        <v>0.5</v>
      </c>
      <c r="I51" s="3">
        <f t="shared" si="10"/>
        <v>0.52444444444444438</v>
      </c>
      <c r="J51" s="4">
        <f t="shared" si="11"/>
        <v>0.47555555555555562</v>
      </c>
      <c r="K51" s="5">
        <f t="shared" si="14"/>
        <v>16105.594474962214</v>
      </c>
      <c r="L51" s="6">
        <f t="shared" si="12"/>
        <v>8446.489546869072</v>
      </c>
      <c r="M51" s="5">
        <f t="shared" si="15"/>
        <v>59411.748507638389</v>
      </c>
      <c r="N51" s="6">
        <f t="shared" si="8"/>
        <v>93775.143385913427</v>
      </c>
      <c r="O51" s="27">
        <f t="shared" si="13"/>
        <v>5.8225198412698411</v>
      </c>
    </row>
    <row r="52" spans="2:15" x14ac:dyDescent="0.25">
      <c r="B52" s="9" t="s">
        <v>34</v>
      </c>
      <c r="C52" s="1">
        <v>95</v>
      </c>
      <c r="D52" s="1">
        <v>5</v>
      </c>
      <c r="E52" s="25">
        <v>313</v>
      </c>
      <c r="F52" s="26">
        <v>54</v>
      </c>
      <c r="G52" s="3">
        <f t="shared" si="9"/>
        <v>0.17252396166134185</v>
      </c>
      <c r="H52" s="1">
        <v>0.5</v>
      </c>
      <c r="I52" s="3">
        <f t="shared" si="10"/>
        <v>0.6026785714285714</v>
      </c>
      <c r="J52" s="4">
        <f t="shared" si="11"/>
        <v>0.3973214285714286</v>
      </c>
      <c r="K52" s="5">
        <f t="shared" si="14"/>
        <v>7659.104928093142</v>
      </c>
      <c r="L52" s="6">
        <f t="shared" si="12"/>
        <v>4615.978416484706</v>
      </c>
      <c r="M52" s="5">
        <f t="shared" si="15"/>
        <v>26755.578599253946</v>
      </c>
      <c r="N52" s="6">
        <f t="shared" si="8"/>
        <v>34363.394878275038</v>
      </c>
      <c r="O52" s="27">
        <f t="shared" si="13"/>
        <v>4.4866071428571432</v>
      </c>
    </row>
    <row r="53" spans="2:15" x14ac:dyDescent="0.25">
      <c r="B53" s="28" t="s">
        <v>13</v>
      </c>
      <c r="C53" s="29" t="s">
        <v>13</v>
      </c>
      <c r="D53" s="29">
        <v>5</v>
      </c>
      <c r="E53" s="30">
        <v>362</v>
      </c>
      <c r="F53" s="31">
        <v>10</v>
      </c>
      <c r="G53" s="32">
        <f t="shared" si="9"/>
        <v>2.7624309392265192E-2</v>
      </c>
      <c r="H53" s="29">
        <v>0.5</v>
      </c>
      <c r="I53" s="32">
        <f t="shared" si="10"/>
        <v>0.12919896640826872</v>
      </c>
      <c r="J53" s="33">
        <f t="shared" si="11"/>
        <v>0.87080103359173133</v>
      </c>
      <c r="K53" s="34">
        <f t="shared" si="14"/>
        <v>3043.126511608436</v>
      </c>
      <c r="L53" s="35">
        <f t="shared" si="12"/>
        <v>3043.126511608436</v>
      </c>
      <c r="M53" s="34">
        <f t="shared" si="15"/>
        <v>7607.8162790210899</v>
      </c>
      <c r="N53" s="35">
        <f t="shared" si="8"/>
        <v>7607.8162790210899</v>
      </c>
      <c r="O53" s="36">
        <f t="shared" si="13"/>
        <v>2.5</v>
      </c>
    </row>
    <row r="56" spans="2:15" ht="15.6" x14ac:dyDescent="0.3">
      <c r="B56" s="46" t="s">
        <v>145</v>
      </c>
    </row>
    <row r="58" spans="2:15" ht="18" x14ac:dyDescent="0.4">
      <c r="B58" s="50" t="s">
        <v>35</v>
      </c>
      <c r="C58" s="51" t="s">
        <v>0</v>
      </c>
      <c r="D58" s="51" t="s">
        <v>1</v>
      </c>
      <c r="E58" s="52" t="s">
        <v>2</v>
      </c>
      <c r="F58" s="52" t="s">
        <v>3</v>
      </c>
      <c r="G58" s="52" t="s">
        <v>4</v>
      </c>
      <c r="H58" s="51" t="s">
        <v>5</v>
      </c>
      <c r="I58" s="52" t="s">
        <v>6</v>
      </c>
      <c r="J58" s="52" t="s">
        <v>7</v>
      </c>
      <c r="K58" s="51" t="s">
        <v>8</v>
      </c>
      <c r="L58" s="52" t="s">
        <v>9</v>
      </c>
      <c r="M58" s="52" t="s">
        <v>10</v>
      </c>
      <c r="N58" s="51" t="s">
        <v>11</v>
      </c>
      <c r="O58" s="51" t="s">
        <v>12</v>
      </c>
    </row>
    <row r="59" spans="2:15" x14ac:dyDescent="0.25">
      <c r="B59" s="1" t="s">
        <v>14</v>
      </c>
      <c r="C59" s="1">
        <v>0</v>
      </c>
      <c r="D59" s="1">
        <v>1</v>
      </c>
      <c r="E59" s="47">
        <v>9521</v>
      </c>
      <c r="F59" s="48">
        <v>46</v>
      </c>
      <c r="G59" s="3">
        <f>+F59/E59</f>
        <v>4.8314252704547839E-3</v>
      </c>
      <c r="H59" s="1">
        <v>0.1</v>
      </c>
      <c r="I59" s="3">
        <f>+(D59*G59)/(1+D59*(1-H59)*G59)</f>
        <v>4.8105078223040238E-3</v>
      </c>
      <c r="J59" s="4">
        <f>1-I59</f>
        <v>0.99518949217769592</v>
      </c>
      <c r="K59" s="5">
        <v>100000</v>
      </c>
      <c r="L59" s="6">
        <f>+K59-K60</f>
        <v>481.05078223040618</v>
      </c>
      <c r="M59" s="5">
        <f>0.1*D59*L59+(K60*D59)</f>
        <v>99567.054295992639</v>
      </c>
      <c r="N59" s="6">
        <f t="shared" ref="N59:N80" si="16">+N60+M59</f>
        <v>7254324.1687280284</v>
      </c>
      <c r="O59" s="49">
        <f>+N59/K59</f>
        <v>72.543241687280286</v>
      </c>
    </row>
    <row r="60" spans="2:15" x14ac:dyDescent="0.25">
      <c r="B60" s="8" t="s">
        <v>15</v>
      </c>
      <c r="C60" s="1">
        <v>1</v>
      </c>
      <c r="D60" s="1">
        <v>4</v>
      </c>
      <c r="E60" s="47">
        <v>46235</v>
      </c>
      <c r="F60" s="48">
        <v>67</v>
      </c>
      <c r="G60" s="3">
        <f t="shared" ref="G60:G80" si="17">+F60/E60</f>
        <v>1.4491186330701849E-3</v>
      </c>
      <c r="H60" s="1">
        <v>0.4</v>
      </c>
      <c r="I60" s="3">
        <f t="shared" ref="I60:I80" si="18">+(D60*G60)/(1+D60*(1-H60)*G60)</f>
        <v>5.7763849313946522E-3</v>
      </c>
      <c r="J60" s="4">
        <f t="shared" ref="J60:J80" si="19">1-I60</f>
        <v>0.99422361506860535</v>
      </c>
      <c r="K60" s="5">
        <f>+K59-(K59*I59)</f>
        <v>99518.949217769594</v>
      </c>
      <c r="L60" s="6">
        <f t="shared" ref="L60:L80" si="20">+K60-K61</f>
        <v>574.85975864974898</v>
      </c>
      <c r="M60" s="5">
        <f>0.4*D60*L60+(K61*D60)</f>
        <v>396696.133450319</v>
      </c>
      <c r="N60" s="6">
        <f t="shared" si="16"/>
        <v>7154757.1144320359</v>
      </c>
      <c r="O60" s="49">
        <f t="shared" ref="O60:O80" si="21">+N60/K60</f>
        <v>71.893414979451165</v>
      </c>
    </row>
    <row r="61" spans="2:15" x14ac:dyDescent="0.25">
      <c r="B61" s="9" t="s">
        <v>16</v>
      </c>
      <c r="C61" s="1">
        <v>5</v>
      </c>
      <c r="D61" s="1">
        <v>5</v>
      </c>
      <c r="E61" s="47">
        <v>60840</v>
      </c>
      <c r="F61" s="48">
        <v>36</v>
      </c>
      <c r="G61" s="3">
        <f t="shared" si="17"/>
        <v>5.9171597633136095E-4</v>
      </c>
      <c r="H61" s="1">
        <v>0.5</v>
      </c>
      <c r="I61" s="3">
        <f t="shared" si="18"/>
        <v>2.9542097488921711E-3</v>
      </c>
      <c r="J61" s="4">
        <f t="shared" si="19"/>
        <v>0.99704579025110784</v>
      </c>
      <c r="K61" s="5">
        <f t="shared" ref="K61:K80" si="22">+K60-(K60*I60)</f>
        <v>98944.089459119845</v>
      </c>
      <c r="L61" s="6">
        <f t="shared" si="20"/>
        <v>292.30159367539454</v>
      </c>
      <c r="M61" s="5">
        <f>0.5*D61*(K61+K62)</f>
        <v>493989.69331141072</v>
      </c>
      <c r="N61" s="6">
        <f t="shared" si="16"/>
        <v>6758060.9809817169</v>
      </c>
      <c r="O61" s="49">
        <f t="shared" si="21"/>
        <v>68.301815883341931</v>
      </c>
    </row>
    <row r="62" spans="2:15" x14ac:dyDescent="0.25">
      <c r="B62" s="9" t="s">
        <v>17</v>
      </c>
      <c r="C62" s="1">
        <v>10</v>
      </c>
      <c r="D62" s="1">
        <v>5</v>
      </c>
      <c r="E62" s="47">
        <v>61857</v>
      </c>
      <c r="F62" s="48">
        <v>36</v>
      </c>
      <c r="G62" s="3">
        <f t="shared" si="17"/>
        <v>5.819874872690237E-4</v>
      </c>
      <c r="H62" s="1">
        <v>0.5</v>
      </c>
      <c r="I62" s="3">
        <f t="shared" si="18"/>
        <v>2.9057097195990117E-3</v>
      </c>
      <c r="J62" s="4">
        <f t="shared" si="19"/>
        <v>0.99709429028040097</v>
      </c>
      <c r="K62" s="5">
        <f t="shared" si="22"/>
        <v>98651.78786544445</v>
      </c>
      <c r="L62" s="6">
        <f t="shared" si="20"/>
        <v>286.6534588564391</v>
      </c>
      <c r="M62" s="5">
        <f t="shared" ref="M62:M80" si="23">0.5*D62*(K62+K63)</f>
        <v>492542.30568008119</v>
      </c>
      <c r="N62" s="6">
        <f t="shared" si="16"/>
        <v>6264071.2876703059</v>
      </c>
      <c r="O62" s="49">
        <f t="shared" si="21"/>
        <v>63.49678422669998</v>
      </c>
    </row>
    <row r="63" spans="2:15" x14ac:dyDescent="0.25">
      <c r="B63" s="9" t="s">
        <v>18</v>
      </c>
      <c r="C63" s="1">
        <v>15</v>
      </c>
      <c r="D63" s="1">
        <v>5</v>
      </c>
      <c r="E63" s="47">
        <v>69064</v>
      </c>
      <c r="F63" s="48">
        <v>76</v>
      </c>
      <c r="G63" s="3">
        <f t="shared" si="17"/>
        <v>1.1004285879763697E-3</v>
      </c>
      <c r="H63" s="1">
        <v>0.5</v>
      </c>
      <c r="I63" s="3">
        <f t="shared" si="18"/>
        <v>5.4870476795564147E-3</v>
      </c>
      <c r="J63" s="4">
        <f t="shared" si="19"/>
        <v>0.99451295232044357</v>
      </c>
      <c r="K63" s="5">
        <f t="shared" si="22"/>
        <v>98365.134406588011</v>
      </c>
      <c r="L63" s="6">
        <f t="shared" si="20"/>
        <v>539.73418249492534</v>
      </c>
      <c r="M63" s="5">
        <f t="shared" si="23"/>
        <v>490476.33657670277</v>
      </c>
      <c r="N63" s="6">
        <f t="shared" si="16"/>
        <v>5771528.9819902247</v>
      </c>
      <c r="O63" s="49">
        <f t="shared" si="21"/>
        <v>58.674539681243765</v>
      </c>
    </row>
    <row r="64" spans="2:15" x14ac:dyDescent="0.25">
      <c r="B64" s="9" t="s">
        <v>19</v>
      </c>
      <c r="C64" s="1">
        <v>20</v>
      </c>
      <c r="D64" s="1">
        <v>5</v>
      </c>
      <c r="E64" s="47">
        <v>71082</v>
      </c>
      <c r="F64" s="48">
        <v>137</v>
      </c>
      <c r="G64" s="3">
        <f t="shared" si="17"/>
        <v>1.9273515095242116E-3</v>
      </c>
      <c r="H64" s="1">
        <v>0.5</v>
      </c>
      <c r="I64" s="3">
        <f t="shared" si="18"/>
        <v>9.5905466611596862E-3</v>
      </c>
      <c r="J64" s="4">
        <f t="shared" si="19"/>
        <v>0.99040945333884034</v>
      </c>
      <c r="K64" s="5">
        <f t="shared" si="22"/>
        <v>97825.400224093086</v>
      </c>
      <c r="L64" s="6">
        <f t="shared" si="20"/>
        <v>938.19906549579173</v>
      </c>
      <c r="M64" s="5">
        <f t="shared" si="23"/>
        <v>486781.50345672591</v>
      </c>
      <c r="N64" s="6">
        <f t="shared" si="16"/>
        <v>5281052.6454135217</v>
      </c>
      <c r="O64" s="49">
        <f t="shared" si="21"/>
        <v>53.984472675971418</v>
      </c>
    </row>
    <row r="65" spans="2:15" x14ac:dyDescent="0.25">
      <c r="B65" s="9" t="s">
        <v>20</v>
      </c>
      <c r="C65" s="1">
        <v>25</v>
      </c>
      <c r="D65" s="1">
        <v>5</v>
      </c>
      <c r="E65" s="47">
        <v>71070</v>
      </c>
      <c r="F65" s="48">
        <v>282</v>
      </c>
      <c r="G65" s="3">
        <f t="shared" si="17"/>
        <v>3.967918953144787E-3</v>
      </c>
      <c r="H65" s="1">
        <v>0.5</v>
      </c>
      <c r="I65" s="3">
        <f t="shared" si="18"/>
        <v>1.9644723092998955E-2</v>
      </c>
      <c r="J65" s="4">
        <f t="shared" si="19"/>
        <v>0.98035527690700108</v>
      </c>
      <c r="K65" s="5">
        <f t="shared" si="22"/>
        <v>96887.201158597294</v>
      </c>
      <c r="L65" s="6">
        <f t="shared" si="20"/>
        <v>1903.3222380163352</v>
      </c>
      <c r="M65" s="5">
        <f t="shared" si="23"/>
        <v>479677.7001979457</v>
      </c>
      <c r="N65" s="6">
        <f t="shared" si="16"/>
        <v>4794271.1419567959</v>
      </c>
      <c r="O65" s="49">
        <f t="shared" si="21"/>
        <v>49.483018237970597</v>
      </c>
    </row>
    <row r="66" spans="2:15" x14ac:dyDescent="0.25">
      <c r="B66" s="9" t="s">
        <v>21</v>
      </c>
      <c r="C66" s="1">
        <v>30</v>
      </c>
      <c r="D66" s="1">
        <v>5</v>
      </c>
      <c r="E66" s="47">
        <v>73056</v>
      </c>
      <c r="F66" s="48">
        <v>311</v>
      </c>
      <c r="G66" s="3">
        <f t="shared" si="17"/>
        <v>4.2570083223828293E-3</v>
      </c>
      <c r="H66" s="1">
        <v>0.5</v>
      </c>
      <c r="I66" s="3">
        <f t="shared" si="18"/>
        <v>2.1060900539727898E-2</v>
      </c>
      <c r="J66" s="4">
        <f t="shared" si="19"/>
        <v>0.97893909946027213</v>
      </c>
      <c r="K66" s="5">
        <f t="shared" si="22"/>
        <v>94983.878920580959</v>
      </c>
      <c r="L66" s="6">
        <f t="shared" si="20"/>
        <v>2000.44602682392</v>
      </c>
      <c r="M66" s="5">
        <f t="shared" si="23"/>
        <v>469918.27953584498</v>
      </c>
      <c r="N66" s="6">
        <f t="shared" si="16"/>
        <v>4314593.4417588506</v>
      </c>
      <c r="O66" s="49">
        <f t="shared" si="21"/>
        <v>45.424481404538334</v>
      </c>
    </row>
    <row r="67" spans="2:15" x14ac:dyDescent="0.25">
      <c r="B67" s="9" t="s">
        <v>22</v>
      </c>
      <c r="C67" s="1">
        <v>35</v>
      </c>
      <c r="D67" s="1">
        <v>5</v>
      </c>
      <c r="E67" s="47">
        <v>75033</v>
      </c>
      <c r="F67" s="48">
        <v>316</v>
      </c>
      <c r="G67" s="3">
        <f t="shared" si="17"/>
        <v>4.2114802820092494E-3</v>
      </c>
      <c r="H67" s="1">
        <v>0.5</v>
      </c>
      <c r="I67" s="3">
        <f t="shared" si="18"/>
        <v>2.0838004299486963E-2</v>
      </c>
      <c r="J67" s="4">
        <f t="shared" si="19"/>
        <v>0.97916199570051299</v>
      </c>
      <c r="K67" s="5">
        <f t="shared" si="22"/>
        <v>92983.432893757039</v>
      </c>
      <c r="L67" s="6">
        <f t="shared" si="20"/>
        <v>1937.5891744211694</v>
      </c>
      <c r="M67" s="5">
        <f t="shared" si="23"/>
        <v>460073.19153273234</v>
      </c>
      <c r="N67" s="6">
        <f t="shared" si="16"/>
        <v>3844675.1622230052</v>
      </c>
      <c r="O67" s="49">
        <f t="shared" si="21"/>
        <v>41.34795890592612</v>
      </c>
    </row>
    <row r="68" spans="2:15" x14ac:dyDescent="0.25">
      <c r="B68" s="9" t="s">
        <v>23</v>
      </c>
      <c r="C68" s="1">
        <v>40</v>
      </c>
      <c r="D68" s="1">
        <v>5</v>
      </c>
      <c r="E68" s="47">
        <v>63845</v>
      </c>
      <c r="F68" s="48">
        <v>253</v>
      </c>
      <c r="G68" s="3">
        <f t="shared" si="17"/>
        <v>3.9627222178714077E-3</v>
      </c>
      <c r="H68" s="1">
        <v>0.5</v>
      </c>
      <c r="I68" s="3">
        <f t="shared" si="18"/>
        <v>1.9619247024155715E-2</v>
      </c>
      <c r="J68" s="4">
        <f t="shared" si="19"/>
        <v>0.98038075297584426</v>
      </c>
      <c r="K68" s="5">
        <f t="shared" si="22"/>
        <v>91045.84371933587</v>
      </c>
      <c r="L68" s="6">
        <f t="shared" si="20"/>
        <v>1786.2508984523301</v>
      </c>
      <c r="M68" s="5">
        <f t="shared" si="23"/>
        <v>450763.59135054855</v>
      </c>
      <c r="N68" s="6">
        <f t="shared" si="16"/>
        <v>3384601.9706902727</v>
      </c>
      <c r="O68" s="49">
        <f t="shared" si="21"/>
        <v>37.174700485217947</v>
      </c>
    </row>
    <row r="69" spans="2:15" x14ac:dyDescent="0.25">
      <c r="B69" s="9" t="s">
        <v>24</v>
      </c>
      <c r="C69" s="1">
        <v>45</v>
      </c>
      <c r="D69" s="1">
        <v>5</v>
      </c>
      <c r="E69" s="47">
        <v>51081</v>
      </c>
      <c r="F69" s="48">
        <v>263</v>
      </c>
      <c r="G69" s="3">
        <f t="shared" si="17"/>
        <v>5.14868542119379E-3</v>
      </c>
      <c r="H69" s="1">
        <v>0.5</v>
      </c>
      <c r="I69" s="3">
        <f t="shared" si="18"/>
        <v>2.5416276080674927E-2</v>
      </c>
      <c r="J69" s="4">
        <f t="shared" si="19"/>
        <v>0.97458372391932513</v>
      </c>
      <c r="K69" s="5">
        <f t="shared" si="22"/>
        <v>89259.592820883539</v>
      </c>
      <c r="L69" s="6">
        <f t="shared" si="20"/>
        <v>2268.6464539842127</v>
      </c>
      <c r="M69" s="5">
        <f t="shared" si="23"/>
        <v>440626.34796945716</v>
      </c>
      <c r="N69" s="6">
        <f t="shared" si="16"/>
        <v>2933838.3793397243</v>
      </c>
      <c r="O69" s="49">
        <f t="shared" si="21"/>
        <v>32.868605901295481</v>
      </c>
    </row>
    <row r="70" spans="2:15" x14ac:dyDescent="0.25">
      <c r="B70" s="9" t="s">
        <v>25</v>
      </c>
      <c r="C70" s="1">
        <v>50</v>
      </c>
      <c r="D70" s="1">
        <v>5</v>
      </c>
      <c r="E70" s="47">
        <v>39416</v>
      </c>
      <c r="F70" s="48">
        <v>256</v>
      </c>
      <c r="G70" s="3">
        <f t="shared" si="17"/>
        <v>6.4948244367769433E-3</v>
      </c>
      <c r="H70" s="1">
        <v>0.5</v>
      </c>
      <c r="I70" s="3">
        <f t="shared" si="18"/>
        <v>3.1955262632314754E-2</v>
      </c>
      <c r="J70" s="4">
        <f t="shared" si="19"/>
        <v>0.96804473736768526</v>
      </c>
      <c r="K70" s="5">
        <f t="shared" si="22"/>
        <v>86990.946366899327</v>
      </c>
      <c r="L70" s="6">
        <f t="shared" si="20"/>
        <v>2779.818537787869</v>
      </c>
      <c r="M70" s="5">
        <f t="shared" si="23"/>
        <v>428005.18549002695</v>
      </c>
      <c r="N70" s="6">
        <f t="shared" si="16"/>
        <v>2493212.0313702673</v>
      </c>
      <c r="O70" s="49">
        <f t="shared" si="21"/>
        <v>28.660592113284011</v>
      </c>
    </row>
    <row r="71" spans="2:15" x14ac:dyDescent="0.25">
      <c r="B71" s="9" t="s">
        <v>26</v>
      </c>
      <c r="C71" s="1">
        <v>55</v>
      </c>
      <c r="D71" s="1">
        <v>5</v>
      </c>
      <c r="E71" s="47">
        <v>30654</v>
      </c>
      <c r="F71" s="48">
        <v>293</v>
      </c>
      <c r="G71" s="3">
        <f t="shared" si="17"/>
        <v>9.5582958178378023E-3</v>
      </c>
      <c r="H71" s="1">
        <v>0.5</v>
      </c>
      <c r="I71" s="3">
        <f t="shared" si="18"/>
        <v>4.6676118713459613E-2</v>
      </c>
      <c r="J71" s="4">
        <f t="shared" si="19"/>
        <v>0.95332388128654033</v>
      </c>
      <c r="K71" s="5">
        <f t="shared" si="22"/>
        <v>84211.127829111458</v>
      </c>
      <c r="L71" s="6">
        <f t="shared" si="20"/>
        <v>3930.6485995459225</v>
      </c>
      <c r="M71" s="5">
        <f t="shared" si="23"/>
        <v>411229.01764669252</v>
      </c>
      <c r="N71" s="6">
        <f t="shared" si="16"/>
        <v>2065206.8458802404</v>
      </c>
      <c r="O71" s="49">
        <f t="shared" si="21"/>
        <v>24.524156119499288</v>
      </c>
    </row>
    <row r="72" spans="2:15" x14ac:dyDescent="0.25">
      <c r="B72" s="9" t="s">
        <v>27</v>
      </c>
      <c r="C72" s="1">
        <v>60</v>
      </c>
      <c r="D72" s="1">
        <v>5</v>
      </c>
      <c r="E72" s="47">
        <v>31014</v>
      </c>
      <c r="F72" s="48">
        <v>458</v>
      </c>
      <c r="G72" s="3">
        <f t="shared" si="17"/>
        <v>1.4767524343844715E-2</v>
      </c>
      <c r="H72" s="1">
        <v>0.5</v>
      </c>
      <c r="I72" s="3">
        <f t="shared" si="18"/>
        <v>7.1208681861998205E-2</v>
      </c>
      <c r="J72" s="4">
        <f t="shared" si="19"/>
        <v>0.92879131813800175</v>
      </c>
      <c r="K72" s="5">
        <f t="shared" si="22"/>
        <v>80280.479229565535</v>
      </c>
      <c r="L72" s="6">
        <f t="shared" si="20"/>
        <v>5716.6671051868907</v>
      </c>
      <c r="M72" s="5">
        <f t="shared" si="23"/>
        <v>387110.72838486044</v>
      </c>
      <c r="N72" s="6">
        <f t="shared" si="16"/>
        <v>1653977.828233548</v>
      </c>
      <c r="O72" s="49">
        <f t="shared" si="21"/>
        <v>20.602490718869852</v>
      </c>
    </row>
    <row r="73" spans="2:15" x14ac:dyDescent="0.25">
      <c r="B73" s="9" t="s">
        <v>28</v>
      </c>
      <c r="C73" s="1">
        <v>65</v>
      </c>
      <c r="D73" s="1">
        <v>5</v>
      </c>
      <c r="E73" s="47">
        <v>22954</v>
      </c>
      <c r="F73" s="48">
        <v>468</v>
      </c>
      <c r="G73" s="3">
        <f t="shared" si="17"/>
        <v>2.0388603293543608E-2</v>
      </c>
      <c r="H73" s="1">
        <v>0.5</v>
      </c>
      <c r="I73" s="3">
        <f t="shared" si="18"/>
        <v>9.6998839330127665E-2</v>
      </c>
      <c r="J73" s="4">
        <f t="shared" si="19"/>
        <v>0.90300116066987235</v>
      </c>
      <c r="K73" s="5">
        <f t="shared" si="22"/>
        <v>74563.812124378645</v>
      </c>
      <c r="L73" s="6">
        <f t="shared" si="20"/>
        <v>7232.603232094436</v>
      </c>
      <c r="M73" s="5">
        <f t="shared" si="23"/>
        <v>354737.55254165712</v>
      </c>
      <c r="N73" s="6">
        <f t="shared" si="16"/>
        <v>1266867.0998486874</v>
      </c>
      <c r="O73" s="49">
        <f t="shared" si="21"/>
        <v>16.99037460337258</v>
      </c>
    </row>
    <row r="74" spans="2:15" x14ac:dyDescent="0.25">
      <c r="B74" s="9" t="s">
        <v>29</v>
      </c>
      <c r="C74" s="1">
        <v>70</v>
      </c>
      <c r="D74" s="1">
        <v>5</v>
      </c>
      <c r="E74" s="47">
        <v>17211</v>
      </c>
      <c r="F74" s="48">
        <v>573</v>
      </c>
      <c r="G74" s="3">
        <f t="shared" si="17"/>
        <v>3.3292661669862299E-2</v>
      </c>
      <c r="H74" s="1">
        <v>0.5</v>
      </c>
      <c r="I74" s="3">
        <f t="shared" si="18"/>
        <v>0.15367286185533832</v>
      </c>
      <c r="J74" s="4">
        <f t="shared" si="19"/>
        <v>0.84632713814466165</v>
      </c>
      <c r="K74" s="5">
        <f t="shared" si="22"/>
        <v>67331.208892284209</v>
      </c>
      <c r="L74" s="6">
        <f t="shared" si="20"/>
        <v>10346.979562656918</v>
      </c>
      <c r="M74" s="5">
        <f t="shared" si="23"/>
        <v>310788.5955547787</v>
      </c>
      <c r="N74" s="6">
        <f t="shared" si="16"/>
        <v>912129.5473070303</v>
      </c>
      <c r="O74" s="49">
        <f t="shared" si="21"/>
        <v>13.546905845196482</v>
      </c>
    </row>
    <row r="75" spans="2:15" x14ac:dyDescent="0.25">
      <c r="B75" s="9" t="s">
        <v>30</v>
      </c>
      <c r="C75" s="1">
        <v>75</v>
      </c>
      <c r="D75" s="1">
        <v>5</v>
      </c>
      <c r="E75" s="47">
        <v>10367</v>
      </c>
      <c r="F75" s="48">
        <v>574</v>
      </c>
      <c r="G75" s="3">
        <f t="shared" si="17"/>
        <v>5.536799459824443E-2</v>
      </c>
      <c r="H75" s="1">
        <v>0.5</v>
      </c>
      <c r="I75" s="3">
        <f t="shared" si="18"/>
        <v>0.2431791221826809</v>
      </c>
      <c r="J75" s="4">
        <f t="shared" si="19"/>
        <v>0.7568208778173191</v>
      </c>
      <c r="K75" s="5">
        <f t="shared" si="22"/>
        <v>56984.229329627291</v>
      </c>
      <c r="L75" s="6">
        <f t="shared" si="20"/>
        <v>13857.374866635342</v>
      </c>
      <c r="M75" s="5">
        <f t="shared" si="23"/>
        <v>250277.70948154808</v>
      </c>
      <c r="N75" s="6">
        <f t="shared" si="16"/>
        <v>601340.9517522516</v>
      </c>
      <c r="O75" s="49">
        <f t="shared" si="21"/>
        <v>10.552760980126161</v>
      </c>
    </row>
    <row r="76" spans="2:15" x14ac:dyDescent="0.25">
      <c r="B76" s="9" t="s">
        <v>31</v>
      </c>
      <c r="C76" s="1">
        <v>80</v>
      </c>
      <c r="D76" s="1">
        <v>5</v>
      </c>
      <c r="E76" s="47">
        <v>6132</v>
      </c>
      <c r="F76" s="48">
        <v>548</v>
      </c>
      <c r="G76" s="3">
        <f t="shared" si="17"/>
        <v>8.936725375081539E-2</v>
      </c>
      <c r="H76" s="1">
        <v>0.5</v>
      </c>
      <c r="I76" s="3">
        <f t="shared" si="18"/>
        <v>0.36523593708344437</v>
      </c>
      <c r="J76" s="4">
        <f t="shared" si="19"/>
        <v>0.63476406291655563</v>
      </c>
      <c r="K76" s="5">
        <f t="shared" si="22"/>
        <v>43126.854462991949</v>
      </c>
      <c r="L76" s="6">
        <f t="shared" si="20"/>
        <v>15751.477103252189</v>
      </c>
      <c r="M76" s="5">
        <f t="shared" si="23"/>
        <v>176255.57955682924</v>
      </c>
      <c r="N76" s="6">
        <f t="shared" si="16"/>
        <v>351063.24227070349</v>
      </c>
      <c r="O76" s="49">
        <f t="shared" si="21"/>
        <v>8.1402468749942845</v>
      </c>
    </row>
    <row r="77" spans="2:15" x14ac:dyDescent="0.25">
      <c r="B77" s="9" t="s">
        <v>32</v>
      </c>
      <c r="C77" s="1">
        <v>85</v>
      </c>
      <c r="D77" s="1">
        <v>5</v>
      </c>
      <c r="E77" s="47">
        <v>2928</v>
      </c>
      <c r="F77" s="48">
        <v>413</v>
      </c>
      <c r="G77" s="3">
        <f t="shared" si="17"/>
        <v>0.14105191256830601</v>
      </c>
      <c r="H77" s="1">
        <v>0.5</v>
      </c>
      <c r="I77" s="3">
        <f t="shared" si="18"/>
        <v>0.52139881328115145</v>
      </c>
      <c r="J77" s="4">
        <f t="shared" si="19"/>
        <v>0.47860118671884855</v>
      </c>
      <c r="K77" s="5">
        <f t="shared" si="22"/>
        <v>27375.377359739759</v>
      </c>
      <c r="L77" s="6">
        <f t="shared" si="20"/>
        <v>14273.489268492012</v>
      </c>
      <c r="M77" s="5">
        <f t="shared" si="23"/>
        <v>101193.16362746876</v>
      </c>
      <c r="N77" s="6">
        <f t="shared" si="16"/>
        <v>174807.66271387425</v>
      </c>
      <c r="O77" s="49">
        <f t="shared" si="21"/>
        <v>6.3855800202030908</v>
      </c>
    </row>
    <row r="78" spans="2:15" x14ac:dyDescent="0.25">
      <c r="B78" s="9" t="s">
        <v>33</v>
      </c>
      <c r="C78" s="1">
        <v>90</v>
      </c>
      <c r="D78" s="1">
        <v>5</v>
      </c>
      <c r="E78" s="47">
        <v>1263</v>
      </c>
      <c r="F78" s="48">
        <v>202</v>
      </c>
      <c r="G78" s="3">
        <f t="shared" si="17"/>
        <v>0.15993665874901028</v>
      </c>
      <c r="H78" s="1">
        <v>0.5</v>
      </c>
      <c r="I78" s="3">
        <f t="shared" si="18"/>
        <v>0.57126696832579182</v>
      </c>
      <c r="J78" s="4">
        <f t="shared" si="19"/>
        <v>0.42873303167420818</v>
      </c>
      <c r="K78" s="5">
        <f t="shared" si="22"/>
        <v>13101.888091247747</v>
      </c>
      <c r="L78" s="6">
        <f t="shared" si="20"/>
        <v>7484.6758892308962</v>
      </c>
      <c r="M78" s="5">
        <f t="shared" si="23"/>
        <v>46797.750733161491</v>
      </c>
      <c r="N78" s="6">
        <f t="shared" si="16"/>
        <v>73614.4990864055</v>
      </c>
      <c r="O78" s="49">
        <f t="shared" si="21"/>
        <v>5.6186176048611696</v>
      </c>
    </row>
    <row r="79" spans="2:15" x14ac:dyDescent="0.25">
      <c r="B79" s="9" t="s">
        <v>34</v>
      </c>
      <c r="C79" s="1">
        <v>95</v>
      </c>
      <c r="D79" s="1">
        <v>5</v>
      </c>
      <c r="E79" s="47">
        <v>507</v>
      </c>
      <c r="F79" s="48">
        <v>76</v>
      </c>
      <c r="G79" s="3">
        <f t="shared" si="17"/>
        <v>0.14990138067061143</v>
      </c>
      <c r="H79" s="1">
        <v>0.5</v>
      </c>
      <c r="I79" s="3">
        <f t="shared" si="18"/>
        <v>0.54519368723098993</v>
      </c>
      <c r="J79" s="4">
        <f t="shared" si="19"/>
        <v>0.45480631276901007</v>
      </c>
      <c r="K79" s="5">
        <f t="shared" si="22"/>
        <v>5617.2122020168508</v>
      </c>
      <c r="L79" s="6">
        <f t="shared" si="20"/>
        <v>3062.4686323764754</v>
      </c>
      <c r="M79" s="5">
        <f t="shared" si="23"/>
        <v>20429.889429143066</v>
      </c>
      <c r="N79" s="6">
        <f t="shared" si="16"/>
        <v>26816.748353244006</v>
      </c>
      <c r="O79" s="49">
        <f t="shared" si="21"/>
        <v>4.7740315638450506</v>
      </c>
    </row>
    <row r="80" spans="2:15" x14ac:dyDescent="0.25">
      <c r="B80" s="53" t="s">
        <v>13</v>
      </c>
      <c r="C80" s="54" t="s">
        <v>13</v>
      </c>
      <c r="D80" s="54">
        <v>5</v>
      </c>
      <c r="E80" s="55">
        <v>594</v>
      </c>
      <c r="F80" s="56">
        <v>14</v>
      </c>
      <c r="G80" s="57">
        <f t="shared" si="17"/>
        <v>2.3569023569023569E-2</v>
      </c>
      <c r="H80" s="54">
        <v>0.5</v>
      </c>
      <c r="I80" s="57">
        <f t="shared" si="18"/>
        <v>0.11128775834658189</v>
      </c>
      <c r="J80" s="58">
        <f t="shared" si="19"/>
        <v>0.88871224165341811</v>
      </c>
      <c r="K80" s="59">
        <f t="shared" si="22"/>
        <v>2554.7435696403754</v>
      </c>
      <c r="L80" s="60">
        <f t="shared" si="20"/>
        <v>2554.7435696403754</v>
      </c>
      <c r="M80" s="59">
        <f t="shared" si="23"/>
        <v>6386.8589241009386</v>
      </c>
      <c r="N80" s="60">
        <f t="shared" si="16"/>
        <v>6386.8589241009386</v>
      </c>
      <c r="O80" s="61">
        <f t="shared" si="21"/>
        <v>2.5</v>
      </c>
    </row>
    <row r="82" spans="2:2" ht="15.6" x14ac:dyDescent="0.3">
      <c r="B82" s="93" t="s">
        <v>123</v>
      </c>
    </row>
  </sheetData>
  <sheetProtection password="DDE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221"/>
  <sheetViews>
    <sheetView showGridLines="0" topLeftCell="A33" workbookViewId="0">
      <selection activeCell="F30" sqref="F30:G51"/>
    </sheetView>
  </sheetViews>
  <sheetFormatPr defaultRowHeight="13.2" x14ac:dyDescent="0.25"/>
  <cols>
    <col min="1" max="1" width="5" style="88" customWidth="1"/>
    <col min="3" max="3" width="11.33203125" bestFit="1" customWidth="1"/>
    <col min="6" max="6" width="10.88671875" customWidth="1"/>
    <col min="7" max="7" width="11.5546875" customWidth="1"/>
    <col min="8" max="8" width="10.88671875" customWidth="1"/>
    <col min="9" max="9" width="16.88671875" customWidth="1"/>
    <col min="10" max="11" width="10.88671875" customWidth="1"/>
    <col min="12" max="14" width="11.88671875" customWidth="1"/>
    <col min="15" max="15" width="13.33203125" customWidth="1"/>
    <col min="16" max="16" width="11.88671875" customWidth="1"/>
    <col min="17" max="20" width="11.88671875" style="88" customWidth="1"/>
    <col min="21" max="21" width="10.44140625" style="88" customWidth="1"/>
    <col min="22" max="42" width="9.109375" style="88"/>
  </cols>
  <sheetData>
    <row r="1" spans="1:21" s="88" customFormat="1" ht="21.75" customHeight="1" x14ac:dyDescent="0.3">
      <c r="A1" s="86"/>
      <c r="B1" s="89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21" s="88" customFormat="1" ht="13.8" x14ac:dyDescent="0.25">
      <c r="A2" s="86"/>
      <c r="B2" s="82" t="s">
        <v>38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21" s="88" customFormat="1" ht="13.8" x14ac:dyDescent="0.25">
      <c r="A3" s="86"/>
      <c r="B3" s="82" t="s">
        <v>39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21" s="88" customFormat="1" ht="13.8" x14ac:dyDescent="0.25">
      <c r="A4" s="86"/>
      <c r="B4" s="82" t="s">
        <v>40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1" s="88" customFormat="1" ht="13.8" x14ac:dyDescent="0.25">
      <c r="A5" s="86"/>
      <c r="B5" s="82" t="s">
        <v>41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1" s="88" customFormat="1" ht="13.8" x14ac:dyDescent="0.25">
      <c r="A6" s="86"/>
      <c r="B6" s="82" t="s">
        <v>42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21" s="88" customFormat="1" ht="13.8" x14ac:dyDescent="0.25">
      <c r="A7" s="86"/>
      <c r="B7" s="82" t="s">
        <v>43</v>
      </c>
      <c r="C7" s="86"/>
      <c r="D7" s="86"/>
      <c r="E7" s="86"/>
      <c r="F7" s="86"/>
      <c r="G7" s="86"/>
      <c r="H7" s="86"/>
      <c r="I7" s="86"/>
      <c r="J7" s="86"/>
      <c r="K7" s="86"/>
      <c r="L7" s="121"/>
      <c r="M7" s="121"/>
      <c r="N7" s="121"/>
      <c r="O7" s="121"/>
      <c r="P7" s="121"/>
      <c r="Q7" s="122"/>
      <c r="R7" s="122"/>
      <c r="S7" s="122"/>
      <c r="T7" s="122"/>
      <c r="U7" s="122"/>
    </row>
    <row r="8" spans="1:21" s="91" customFormat="1" ht="10.199999999999999" x14ac:dyDescent="0.2">
      <c r="B8" s="92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s="88" customFormat="1" ht="17.399999999999999" x14ac:dyDescent="0.3">
      <c r="A9" s="86"/>
      <c r="B9" s="89" t="s">
        <v>149</v>
      </c>
      <c r="C9" s="86"/>
      <c r="D9" s="86"/>
      <c r="E9" s="86"/>
      <c r="F9" s="86"/>
      <c r="G9" s="86"/>
      <c r="H9" s="86"/>
      <c r="I9" s="86"/>
      <c r="J9" s="86"/>
      <c r="K9" s="86"/>
      <c r="L9" s="124"/>
      <c r="M9" s="124"/>
      <c r="N9" s="124"/>
      <c r="O9" s="123"/>
      <c r="P9" s="123"/>
      <c r="Q9" s="123"/>
      <c r="R9" s="123"/>
      <c r="S9" s="123"/>
      <c r="T9" s="123"/>
      <c r="U9" s="123"/>
    </row>
    <row r="10" spans="1:21" s="88" customFormat="1" ht="13.8" x14ac:dyDescent="0.25">
      <c r="A10" s="86"/>
      <c r="B10" s="82" t="s">
        <v>122</v>
      </c>
      <c r="C10" s="86"/>
      <c r="D10" s="86"/>
      <c r="E10" s="86"/>
      <c r="F10" s="86"/>
      <c r="G10" s="86"/>
      <c r="H10" s="86"/>
      <c r="I10" s="86"/>
      <c r="J10" s="86"/>
      <c r="K10" s="86"/>
      <c r="L10" s="124"/>
      <c r="M10" s="123"/>
      <c r="N10" s="123"/>
      <c r="O10" s="123"/>
      <c r="P10" s="123"/>
      <c r="Q10" s="123"/>
      <c r="R10" s="124"/>
      <c r="S10" s="123"/>
      <c r="T10" s="123"/>
      <c r="U10" s="123"/>
    </row>
    <row r="11" spans="1:21" s="88" customFormat="1" ht="13.8" x14ac:dyDescent="0.25">
      <c r="A11" s="86"/>
      <c r="B11" s="82" t="s">
        <v>44</v>
      </c>
      <c r="C11" s="86"/>
      <c r="D11" s="86"/>
      <c r="E11" s="86"/>
      <c r="F11" s="86"/>
      <c r="G11" s="86"/>
      <c r="H11" s="86"/>
      <c r="I11" s="86"/>
      <c r="J11" s="86"/>
      <c r="K11" s="86"/>
      <c r="L11" s="123"/>
      <c r="M11" s="124"/>
      <c r="N11" s="124"/>
      <c r="O11" s="123"/>
      <c r="P11" s="123"/>
      <c r="Q11" s="123"/>
      <c r="R11" s="123"/>
      <c r="S11" s="123"/>
      <c r="T11" s="123"/>
      <c r="U11" s="123"/>
    </row>
    <row r="12" spans="1:21" s="88" customFormat="1" ht="13.8" x14ac:dyDescent="0.25">
      <c r="A12" s="86"/>
      <c r="B12" s="82" t="s">
        <v>45</v>
      </c>
      <c r="C12" s="86"/>
      <c r="D12" s="86"/>
      <c r="E12" s="86"/>
      <c r="F12" s="86"/>
      <c r="G12" s="86"/>
      <c r="H12" s="86"/>
      <c r="I12" s="86"/>
      <c r="J12" s="86"/>
      <c r="K12" s="86"/>
      <c r="L12" s="123"/>
      <c r="M12" s="124"/>
      <c r="N12" s="124"/>
      <c r="O12" s="123"/>
      <c r="P12" s="123"/>
      <c r="Q12" s="123"/>
      <c r="R12" s="123"/>
      <c r="S12" s="123"/>
      <c r="T12" s="123"/>
      <c r="U12" s="123"/>
    </row>
    <row r="13" spans="1:21" s="88" customFormat="1" ht="13.8" x14ac:dyDescent="0.25">
      <c r="A13" s="86"/>
      <c r="B13" s="83"/>
      <c r="C13" s="86"/>
      <c r="D13" s="86"/>
      <c r="E13" s="86"/>
      <c r="F13" s="86"/>
      <c r="G13" s="86"/>
      <c r="H13" s="86"/>
      <c r="I13" s="86"/>
      <c r="J13" s="86"/>
      <c r="K13" s="86"/>
      <c r="L13" s="121"/>
      <c r="M13" s="121"/>
      <c r="N13" s="121"/>
      <c r="O13" s="121"/>
      <c r="P13" s="121"/>
      <c r="Q13" s="122"/>
      <c r="R13" s="122"/>
      <c r="S13" s="122"/>
      <c r="T13" s="122"/>
      <c r="U13" s="122"/>
    </row>
    <row r="14" spans="1:21" s="88" customFormat="1" ht="13.8" x14ac:dyDescent="0.25">
      <c r="A14" s="86"/>
      <c r="B14" s="84" t="s">
        <v>46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21" s="88" customFormat="1" ht="13.8" x14ac:dyDescent="0.25">
      <c r="A15" s="86"/>
      <c r="B15" s="84" t="s">
        <v>47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21" s="88" customFormat="1" ht="13.8" x14ac:dyDescent="0.25">
      <c r="A16" s="86"/>
      <c r="B16" s="84" t="s">
        <v>48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42" s="88" customFormat="1" ht="13.8" x14ac:dyDescent="0.25">
      <c r="A17" s="86"/>
      <c r="B17" s="83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42" s="88" customFormat="1" ht="13.8" x14ac:dyDescent="0.25">
      <c r="A18" s="86"/>
      <c r="B18" s="84" t="s">
        <v>49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42" s="88" customFormat="1" ht="13.8" x14ac:dyDescent="0.25">
      <c r="A19" s="86"/>
      <c r="B19" s="84" t="s">
        <v>50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42" s="88" customFormat="1" ht="13.8" x14ac:dyDescent="0.25">
      <c r="A20" s="8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42" s="88" customFormat="1" ht="21" x14ac:dyDescent="0.4">
      <c r="A21" s="86"/>
      <c r="B21" s="118" t="s">
        <v>154</v>
      </c>
      <c r="C21" s="116"/>
      <c r="D21" s="116"/>
      <c r="E21" s="116"/>
      <c r="F21" s="116"/>
      <c r="G21" s="116"/>
      <c r="H21" s="116"/>
      <c r="I21" s="116"/>
      <c r="J21" s="83"/>
      <c r="K21" s="83"/>
      <c r="L21" s="83"/>
      <c r="M21" s="83"/>
      <c r="N21" s="83"/>
      <c r="O21" s="83"/>
      <c r="P21" s="83"/>
    </row>
    <row r="22" spans="1:42" s="91" customFormat="1" ht="10.199999999999999" x14ac:dyDescent="0.2">
      <c r="B22" s="63"/>
      <c r="C22" s="63"/>
      <c r="D22" s="63"/>
      <c r="E22" s="63"/>
      <c r="F22" s="94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42" s="88" customFormat="1" ht="13.8" x14ac:dyDescent="0.25">
      <c r="A23" s="86"/>
      <c r="B23" s="117" t="s">
        <v>150</v>
      </c>
      <c r="C23" s="117"/>
      <c r="D23" s="117"/>
      <c r="E23" s="117"/>
      <c r="F23" s="117"/>
      <c r="G23" s="117"/>
      <c r="H23" s="117"/>
      <c r="I23" s="117"/>
      <c r="J23" s="117"/>
      <c r="K23" s="83"/>
      <c r="L23" s="83"/>
      <c r="M23" s="83"/>
      <c r="N23" s="83"/>
      <c r="O23" s="83"/>
      <c r="P23" s="83"/>
    </row>
    <row r="24" spans="1:42" s="88" customFormat="1" ht="13.8" x14ac:dyDescent="0.25">
      <c r="A24" s="86"/>
      <c r="B24" s="117" t="s">
        <v>151</v>
      </c>
      <c r="C24" s="117"/>
      <c r="D24" s="117"/>
      <c r="E24" s="117"/>
      <c r="F24" s="117"/>
      <c r="G24" s="117"/>
      <c r="H24" s="117"/>
      <c r="I24" s="117"/>
      <c r="J24" s="117"/>
      <c r="K24" s="83"/>
      <c r="L24" s="83"/>
      <c r="M24" s="83"/>
      <c r="N24" s="83"/>
      <c r="O24" s="83"/>
      <c r="P24" s="83"/>
    </row>
    <row r="25" spans="1:42" s="88" customFormat="1" ht="13.8" x14ac:dyDescent="0.25">
      <c r="A25" s="86"/>
      <c r="B25" s="117" t="s">
        <v>152</v>
      </c>
      <c r="C25" s="117"/>
      <c r="D25" s="117"/>
      <c r="E25" s="117"/>
      <c r="F25" s="117"/>
      <c r="G25" s="117"/>
      <c r="H25" s="117"/>
      <c r="I25" s="117"/>
      <c r="J25" s="117"/>
      <c r="K25" s="83"/>
      <c r="L25" s="83"/>
      <c r="M25" s="83"/>
      <c r="N25" s="83"/>
      <c r="O25" s="83"/>
      <c r="P25" s="83"/>
    </row>
    <row r="26" spans="1:42" s="88" customFormat="1" ht="13.8" x14ac:dyDescent="0.25">
      <c r="A26" s="86"/>
      <c r="B26" s="116" t="s">
        <v>153</v>
      </c>
      <c r="C26" s="117"/>
      <c r="D26" s="117"/>
      <c r="E26" s="117"/>
      <c r="F26" s="117"/>
      <c r="G26" s="117"/>
      <c r="H26" s="117"/>
      <c r="I26" s="117"/>
      <c r="J26" s="117"/>
      <c r="K26" s="83"/>
      <c r="L26" s="83"/>
      <c r="M26" s="83"/>
      <c r="N26" s="83"/>
      <c r="O26" s="83"/>
      <c r="P26" s="83"/>
    </row>
    <row r="27" spans="1:42" s="62" customFormat="1" x14ac:dyDescent="0.25">
      <c r="A27" s="87"/>
      <c r="B27" s="128"/>
      <c r="C27" s="128" t="s">
        <v>51</v>
      </c>
      <c r="D27" s="128" t="s">
        <v>52</v>
      </c>
      <c r="E27" s="128" t="s">
        <v>53</v>
      </c>
      <c r="F27" s="128" t="s">
        <v>54</v>
      </c>
      <c r="G27" s="128" t="s">
        <v>55</v>
      </c>
      <c r="H27" s="128" t="s">
        <v>127</v>
      </c>
      <c r="I27" s="128" t="s">
        <v>56</v>
      </c>
      <c r="J27" s="128" t="s">
        <v>57</v>
      </c>
      <c r="K27" s="128" t="s">
        <v>58</v>
      </c>
      <c r="L27" s="128" t="s">
        <v>59</v>
      </c>
      <c r="M27" s="128" t="s">
        <v>60</v>
      </c>
      <c r="N27" s="128" t="s">
        <v>61</v>
      </c>
      <c r="O27" s="128" t="s">
        <v>62</v>
      </c>
      <c r="P27" s="128" t="s">
        <v>63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</row>
    <row r="28" spans="1:42" s="62" customFormat="1" ht="14.4" x14ac:dyDescent="0.3">
      <c r="A28" s="87"/>
      <c r="B28" s="154">
        <v>1</v>
      </c>
      <c r="C28" s="154" t="s">
        <v>35</v>
      </c>
      <c r="D28" s="155" t="s">
        <v>0</v>
      </c>
      <c r="E28" s="155" t="s">
        <v>1</v>
      </c>
      <c r="F28" s="156" t="s">
        <v>64</v>
      </c>
      <c r="G28" s="156" t="s">
        <v>65</v>
      </c>
      <c r="H28" s="156" t="s">
        <v>66</v>
      </c>
      <c r="I28" s="155" t="s">
        <v>5</v>
      </c>
      <c r="J28" s="156" t="s">
        <v>67</v>
      </c>
      <c r="K28" s="156" t="s">
        <v>68</v>
      </c>
      <c r="L28" s="155" t="s">
        <v>69</v>
      </c>
      <c r="M28" s="156" t="s">
        <v>70</v>
      </c>
      <c r="N28" s="156" t="s">
        <v>71</v>
      </c>
      <c r="O28" s="155" t="s">
        <v>72</v>
      </c>
      <c r="P28" s="155" t="s">
        <v>73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</row>
    <row r="29" spans="1:42" s="127" customFormat="1" ht="30.6" x14ac:dyDescent="0.25">
      <c r="A29" s="126"/>
      <c r="B29" s="157"/>
      <c r="C29" s="157"/>
      <c r="D29" s="157"/>
      <c r="E29" s="157"/>
      <c r="F29" s="157" t="s">
        <v>171</v>
      </c>
      <c r="G29" s="157" t="s">
        <v>173</v>
      </c>
      <c r="H29" s="157" t="s">
        <v>172</v>
      </c>
      <c r="I29" s="157" t="s">
        <v>178</v>
      </c>
      <c r="J29" s="157" t="s">
        <v>170</v>
      </c>
      <c r="K29" s="157" t="s">
        <v>179</v>
      </c>
      <c r="L29" s="157" t="s">
        <v>175</v>
      </c>
      <c r="M29" s="157" t="s">
        <v>174</v>
      </c>
      <c r="N29" s="157" t="s">
        <v>176</v>
      </c>
      <c r="O29" s="157" t="s">
        <v>177</v>
      </c>
      <c r="P29" s="157" t="s">
        <v>36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42" s="66" customFormat="1" x14ac:dyDescent="0.25">
      <c r="A30" s="90"/>
      <c r="B30" s="129">
        <v>2</v>
      </c>
      <c r="C30" s="130" t="s">
        <v>74</v>
      </c>
      <c r="D30" s="129">
        <v>0</v>
      </c>
      <c r="E30" s="129">
        <v>1</v>
      </c>
      <c r="F30" s="257">
        <v>3510</v>
      </c>
      <c r="G30" s="256">
        <v>19</v>
      </c>
      <c r="H30" s="131">
        <f>+G30/F30</f>
        <v>5.4131054131054132E-3</v>
      </c>
      <c r="I30" s="132">
        <v>0.1</v>
      </c>
      <c r="J30" s="131">
        <f>+(E30*H30)/(1+E30*(1-I30)*H30)</f>
        <v>5.386861727765019E-3</v>
      </c>
      <c r="K30" s="133">
        <f>1-J30</f>
        <v>0.99461313827223496</v>
      </c>
      <c r="L30" s="134">
        <v>100000</v>
      </c>
      <c r="M30" s="135">
        <f>+L30-L31</f>
        <v>538.68617277650628</v>
      </c>
      <c r="N30" s="134">
        <f>0.1*E30*M30+(L31*E30)</f>
        <v>99515.182444501144</v>
      </c>
      <c r="O30" s="135">
        <f>+O31+N30</f>
        <v>7964253.9743008493</v>
      </c>
      <c r="P30" s="136">
        <f>+O30/L30</f>
        <v>79.642539743008498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66" customFormat="1" ht="12" x14ac:dyDescent="0.25">
      <c r="A31" s="90"/>
      <c r="B31" s="137">
        <v>3</v>
      </c>
      <c r="C31" s="138" t="s">
        <v>15</v>
      </c>
      <c r="D31" s="137">
        <v>1</v>
      </c>
      <c r="E31" s="137">
        <v>4</v>
      </c>
      <c r="F31" s="139">
        <v>16193</v>
      </c>
      <c r="G31" s="252">
        <v>4</v>
      </c>
      <c r="H31" s="140">
        <f t="shared" ref="H31:H51" si="0">+G31/F31</f>
        <v>2.4702031742110787E-4</v>
      </c>
      <c r="I31" s="141">
        <v>0.4</v>
      </c>
      <c r="J31" s="140">
        <f t="shared" ref="J31:J51" si="1">+(E31*H31)/(1+E31*(1-I31)*H31)</f>
        <v>9.8749583400195009E-4</v>
      </c>
      <c r="K31" s="142">
        <f t="shared" ref="K31:K50" si="2">1-J31</f>
        <v>0.99901250416599807</v>
      </c>
      <c r="L31" s="143">
        <f>+L30-(L30*J30)</f>
        <v>99461.313827223494</v>
      </c>
      <c r="M31" s="144">
        <f t="shared" ref="M31:M51" si="3">+L31-L32</f>
        <v>98.217633048741845</v>
      </c>
      <c r="N31" s="143">
        <f>0.4*E31*M31+(L32*E31)</f>
        <v>397609.53298957698</v>
      </c>
      <c r="O31" s="144">
        <f t="shared" ref="O31:O51" si="4">+O32+N31</f>
        <v>7864738.7918563485</v>
      </c>
      <c r="P31" s="145">
        <f t="shared" ref="P31:P51" si="5">+O31/L31</f>
        <v>79.073345094941786</v>
      </c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66" customFormat="1" ht="12" x14ac:dyDescent="0.25">
      <c r="A32" s="90"/>
      <c r="B32" s="137">
        <v>4</v>
      </c>
      <c r="C32" s="138" t="s">
        <v>16</v>
      </c>
      <c r="D32" s="137">
        <v>5</v>
      </c>
      <c r="E32" s="137">
        <v>5</v>
      </c>
      <c r="F32" s="139">
        <v>22942</v>
      </c>
      <c r="G32" s="252">
        <v>6</v>
      </c>
      <c r="H32" s="140">
        <f t="shared" si="0"/>
        <v>2.6152907331531691E-4</v>
      </c>
      <c r="I32" s="141">
        <v>0.5</v>
      </c>
      <c r="J32" s="140">
        <f t="shared" si="1"/>
        <v>1.3067909570065774E-3</v>
      </c>
      <c r="K32" s="142">
        <f t="shared" si="2"/>
        <v>0.99869320904299341</v>
      </c>
      <c r="L32" s="143">
        <f t="shared" ref="L32:L51" si="6">+L31-(L31*J31)</f>
        <v>99363.096194174752</v>
      </c>
      <c r="M32" s="144">
        <f t="shared" si="3"/>
        <v>129.84679556672927</v>
      </c>
      <c r="N32" s="143">
        <f>0.5*E32*(L32+L33)</f>
        <v>496490.86398195697</v>
      </c>
      <c r="O32" s="144">
        <f t="shared" si="4"/>
        <v>7467129.2588667711</v>
      </c>
      <c r="P32" s="145">
        <f t="shared" si="5"/>
        <v>75.14992532312553</v>
      </c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66" customFormat="1" ht="12" x14ac:dyDescent="0.25">
      <c r="A33" s="90"/>
      <c r="B33" s="137">
        <v>5</v>
      </c>
      <c r="C33" s="138" t="s">
        <v>17</v>
      </c>
      <c r="D33" s="137">
        <v>10</v>
      </c>
      <c r="E33" s="137">
        <v>5</v>
      </c>
      <c r="F33" s="139">
        <v>24175</v>
      </c>
      <c r="G33" s="252">
        <v>6</v>
      </c>
      <c r="H33" s="140">
        <f t="shared" si="0"/>
        <v>2.4819027921406411E-4</v>
      </c>
      <c r="I33" s="141">
        <v>0.5</v>
      </c>
      <c r="J33" s="140">
        <f t="shared" si="1"/>
        <v>1.240181893344357E-3</v>
      </c>
      <c r="K33" s="142">
        <f t="shared" si="2"/>
        <v>0.99875981810665559</v>
      </c>
      <c r="L33" s="143">
        <f t="shared" si="6"/>
        <v>99233.249398608023</v>
      </c>
      <c r="M33" s="144">
        <f t="shared" si="3"/>
        <v>123.06727912188217</v>
      </c>
      <c r="N33" s="143">
        <f t="shared" ref="N33:N51" si="7">0.5*E33*(L33+L34)</f>
        <v>495858.57879523537</v>
      </c>
      <c r="O33" s="144">
        <f t="shared" si="4"/>
        <v>6970638.3948848145</v>
      </c>
      <c r="P33" s="145">
        <f t="shared" si="5"/>
        <v>70.244987815370223</v>
      </c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s="66" customFormat="1" ht="12" x14ac:dyDescent="0.25">
      <c r="A34" s="90"/>
      <c r="B34" s="137">
        <v>6</v>
      </c>
      <c r="C34" s="138" t="s">
        <v>18</v>
      </c>
      <c r="D34" s="137">
        <v>15</v>
      </c>
      <c r="E34" s="137">
        <v>5</v>
      </c>
      <c r="F34" s="139">
        <v>24007</v>
      </c>
      <c r="G34" s="252">
        <v>19</v>
      </c>
      <c r="H34" s="140">
        <f t="shared" si="0"/>
        <v>7.9143583121589532E-4</v>
      </c>
      <c r="I34" s="141">
        <v>0.5</v>
      </c>
      <c r="J34" s="140">
        <f t="shared" si="1"/>
        <v>3.9493649836828864E-3</v>
      </c>
      <c r="K34" s="142">
        <f t="shared" si="2"/>
        <v>0.99605063501631708</v>
      </c>
      <c r="L34" s="143">
        <f t="shared" si="6"/>
        <v>99110.18211948614</v>
      </c>
      <c r="M34" s="144">
        <f t="shared" si="3"/>
        <v>391.42228278913535</v>
      </c>
      <c r="N34" s="143">
        <f t="shared" si="7"/>
        <v>494572.35489045788</v>
      </c>
      <c r="O34" s="144">
        <f t="shared" si="4"/>
        <v>6474779.8160895789</v>
      </c>
      <c r="P34" s="145">
        <f t="shared" si="5"/>
        <v>65.329108247260166</v>
      </c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s="66" customFormat="1" ht="12" x14ac:dyDescent="0.25">
      <c r="A35" s="90"/>
      <c r="B35" s="137">
        <v>7</v>
      </c>
      <c r="C35" s="138" t="s">
        <v>19</v>
      </c>
      <c r="D35" s="137">
        <v>20</v>
      </c>
      <c r="E35" s="137">
        <v>5</v>
      </c>
      <c r="F35" s="139">
        <v>28897</v>
      </c>
      <c r="G35" s="252">
        <v>14</v>
      </c>
      <c r="H35" s="140">
        <f t="shared" si="0"/>
        <v>4.8447935771879432E-4</v>
      </c>
      <c r="I35" s="141">
        <v>0.5</v>
      </c>
      <c r="J35" s="140">
        <f t="shared" si="1"/>
        <v>2.4194663348541404E-3</v>
      </c>
      <c r="K35" s="142">
        <f t="shared" si="2"/>
        <v>0.99758053366514587</v>
      </c>
      <c r="L35" s="143">
        <f t="shared" si="6"/>
        <v>98718.759836697005</v>
      </c>
      <c r="M35" s="144">
        <f t="shared" si="3"/>
        <v>238.84671604343748</v>
      </c>
      <c r="N35" s="143">
        <f t="shared" si="7"/>
        <v>492996.68239337637</v>
      </c>
      <c r="O35" s="144">
        <f t="shared" si="4"/>
        <v>5980207.4611991206</v>
      </c>
      <c r="P35" s="145">
        <f t="shared" si="5"/>
        <v>60.578227188953008</v>
      </c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s="66" customFormat="1" ht="12" x14ac:dyDescent="0.25">
      <c r="A36" s="90"/>
      <c r="B36" s="137">
        <v>8</v>
      </c>
      <c r="C36" s="138" t="s">
        <v>20</v>
      </c>
      <c r="D36" s="137">
        <v>25</v>
      </c>
      <c r="E36" s="137">
        <v>5</v>
      </c>
      <c r="F36" s="139">
        <v>29022</v>
      </c>
      <c r="G36" s="252">
        <v>25</v>
      </c>
      <c r="H36" s="140">
        <f t="shared" si="0"/>
        <v>8.6141547791330716E-4</v>
      </c>
      <c r="I36" s="141">
        <v>0.5</v>
      </c>
      <c r="J36" s="140">
        <f t="shared" si="1"/>
        <v>4.2978218638793858E-3</v>
      </c>
      <c r="K36" s="142">
        <f t="shared" si="2"/>
        <v>0.99570217813612061</v>
      </c>
      <c r="L36" s="143">
        <f t="shared" si="6"/>
        <v>98479.913120653568</v>
      </c>
      <c r="M36" s="144">
        <f t="shared" si="3"/>
        <v>423.24912376288557</v>
      </c>
      <c r="N36" s="143">
        <f t="shared" si="7"/>
        <v>491341.44279386062</v>
      </c>
      <c r="O36" s="144">
        <f t="shared" si="4"/>
        <v>5487210.7788057439</v>
      </c>
      <c r="P36" s="145">
        <f t="shared" si="5"/>
        <v>55.719086308321955</v>
      </c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s="66" customFormat="1" ht="12" x14ac:dyDescent="0.25">
      <c r="A37" s="90"/>
      <c r="B37" s="137">
        <v>9</v>
      </c>
      <c r="C37" s="138" t="s">
        <v>21</v>
      </c>
      <c r="D37" s="137">
        <v>30</v>
      </c>
      <c r="E37" s="137">
        <v>5</v>
      </c>
      <c r="F37" s="139">
        <v>30526</v>
      </c>
      <c r="G37" s="252">
        <v>42</v>
      </c>
      <c r="H37" s="140">
        <f t="shared" si="0"/>
        <v>1.375876302168643E-3</v>
      </c>
      <c r="I37" s="141">
        <v>0.5</v>
      </c>
      <c r="J37" s="140">
        <f t="shared" si="1"/>
        <v>6.8557996800626825E-3</v>
      </c>
      <c r="K37" s="142">
        <f t="shared" si="2"/>
        <v>0.99314420031993733</v>
      </c>
      <c r="L37" s="143">
        <f t="shared" si="6"/>
        <v>98056.663996890682</v>
      </c>
      <c r="M37" s="144">
        <f t="shared" si="3"/>
        <v>672.25684565790289</v>
      </c>
      <c r="N37" s="143">
        <f t="shared" si="7"/>
        <v>488602.67787030869</v>
      </c>
      <c r="O37" s="144">
        <f t="shared" si="4"/>
        <v>4995869.3360118829</v>
      </c>
      <c r="P37" s="145">
        <f t="shared" si="5"/>
        <v>50.94879972839275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s="66" customFormat="1" ht="12" x14ac:dyDescent="0.25">
      <c r="A38" s="90"/>
      <c r="B38" s="137">
        <v>10</v>
      </c>
      <c r="C38" s="138" t="s">
        <v>22</v>
      </c>
      <c r="D38" s="137">
        <v>35</v>
      </c>
      <c r="E38" s="137">
        <v>5</v>
      </c>
      <c r="F38" s="139">
        <v>31888</v>
      </c>
      <c r="G38" s="252">
        <v>56</v>
      </c>
      <c r="H38" s="140">
        <f t="shared" si="0"/>
        <v>1.7561465127947818E-3</v>
      </c>
      <c r="I38" s="141">
        <v>0.5</v>
      </c>
      <c r="J38" s="140">
        <f t="shared" si="1"/>
        <v>8.7423504433620583E-3</v>
      </c>
      <c r="K38" s="142">
        <f t="shared" si="2"/>
        <v>0.99125764955663798</v>
      </c>
      <c r="L38" s="143">
        <f t="shared" si="6"/>
        <v>97384.407151232779</v>
      </c>
      <c r="M38" s="144">
        <f t="shared" si="3"/>
        <v>851.36861503512773</v>
      </c>
      <c r="N38" s="143">
        <f t="shared" si="7"/>
        <v>484793.61421857611</v>
      </c>
      <c r="O38" s="144">
        <f t="shared" si="4"/>
        <v>4507266.6581415739</v>
      </c>
      <c r="P38" s="145">
        <f t="shared" si="5"/>
        <v>46.283247903763787</v>
      </c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s="66" customFormat="1" ht="12" x14ac:dyDescent="0.25">
      <c r="A39" s="90"/>
      <c r="B39" s="137">
        <v>11</v>
      </c>
      <c r="C39" s="138" t="s">
        <v>23</v>
      </c>
      <c r="D39" s="137">
        <v>40</v>
      </c>
      <c r="E39" s="137">
        <v>5</v>
      </c>
      <c r="F39" s="139">
        <v>32232</v>
      </c>
      <c r="G39" s="252">
        <v>76</v>
      </c>
      <c r="H39" s="140">
        <f t="shared" si="0"/>
        <v>2.3579051873914123E-3</v>
      </c>
      <c r="I39" s="141">
        <v>0.5</v>
      </c>
      <c r="J39" s="140">
        <f t="shared" si="1"/>
        <v>1.1720436740484856E-2</v>
      </c>
      <c r="K39" s="142">
        <f t="shared" si="2"/>
        <v>0.98827956325951516</v>
      </c>
      <c r="L39" s="143">
        <f t="shared" si="6"/>
        <v>96533.038536197651</v>
      </c>
      <c r="M39" s="144">
        <f t="shared" si="3"/>
        <v>1131.4093715302879</v>
      </c>
      <c r="N39" s="143">
        <f t="shared" si="7"/>
        <v>479836.66925216257</v>
      </c>
      <c r="O39" s="144">
        <f t="shared" si="4"/>
        <v>4022473.043922998</v>
      </c>
      <c r="P39" s="145">
        <f t="shared" si="5"/>
        <v>41.669392209328045</v>
      </c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s="66" customFormat="1" ht="12" x14ac:dyDescent="0.25">
      <c r="A40" s="90"/>
      <c r="B40" s="137">
        <v>12</v>
      </c>
      <c r="C40" s="138" t="s">
        <v>24</v>
      </c>
      <c r="D40" s="137">
        <v>45</v>
      </c>
      <c r="E40" s="137">
        <v>5</v>
      </c>
      <c r="F40" s="139">
        <v>33388</v>
      </c>
      <c r="G40" s="252">
        <v>85</v>
      </c>
      <c r="H40" s="140">
        <f t="shared" si="0"/>
        <v>2.5458248472505093E-3</v>
      </c>
      <c r="I40" s="141">
        <v>0.5</v>
      </c>
      <c r="J40" s="140">
        <f t="shared" si="1"/>
        <v>1.264862130027827E-2</v>
      </c>
      <c r="K40" s="142">
        <f t="shared" si="2"/>
        <v>0.98735137869972178</v>
      </c>
      <c r="L40" s="143">
        <f t="shared" si="6"/>
        <v>95401.629164667364</v>
      </c>
      <c r="M40" s="144">
        <f t="shared" si="3"/>
        <v>1206.6990787334653</v>
      </c>
      <c r="N40" s="143">
        <f t="shared" si="7"/>
        <v>473991.39812650322</v>
      </c>
      <c r="O40" s="144">
        <f t="shared" si="4"/>
        <v>3542636.3746708352</v>
      </c>
      <c r="P40" s="145">
        <f t="shared" si="5"/>
        <v>37.133919050334988</v>
      </c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s="66" customFormat="1" ht="12" x14ac:dyDescent="0.25">
      <c r="A41" s="90"/>
      <c r="B41" s="137">
        <v>13</v>
      </c>
      <c r="C41" s="138" t="s">
        <v>25</v>
      </c>
      <c r="D41" s="137">
        <v>50</v>
      </c>
      <c r="E41" s="137">
        <v>5</v>
      </c>
      <c r="F41" s="139">
        <v>35508</v>
      </c>
      <c r="G41" s="252">
        <v>153</v>
      </c>
      <c r="H41" s="140">
        <f t="shared" si="0"/>
        <v>4.3088881378844203E-3</v>
      </c>
      <c r="I41" s="141">
        <v>0.5</v>
      </c>
      <c r="J41" s="140">
        <f t="shared" si="1"/>
        <v>2.1314832615873278E-2</v>
      </c>
      <c r="K41" s="142">
        <f t="shared" si="2"/>
        <v>0.9786851673841267</v>
      </c>
      <c r="L41" s="143">
        <f t="shared" si="6"/>
        <v>94194.930085933898</v>
      </c>
      <c r="M41" s="144">
        <f t="shared" si="3"/>
        <v>2007.7491680455714</v>
      </c>
      <c r="N41" s="143">
        <f t="shared" si="7"/>
        <v>465955.27750955557</v>
      </c>
      <c r="O41" s="144">
        <f t="shared" si="4"/>
        <v>3068644.9765443318</v>
      </c>
      <c r="P41" s="145">
        <f t="shared" si="5"/>
        <v>32.577602358691827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s="66" customFormat="1" ht="12" x14ac:dyDescent="0.25">
      <c r="A42" s="90"/>
      <c r="B42" s="137">
        <v>14</v>
      </c>
      <c r="C42" s="138" t="s">
        <v>26</v>
      </c>
      <c r="D42" s="137">
        <v>55</v>
      </c>
      <c r="E42" s="137">
        <v>5</v>
      </c>
      <c r="F42" s="139">
        <v>33193</v>
      </c>
      <c r="G42" s="252">
        <v>209</v>
      </c>
      <c r="H42" s="140">
        <f t="shared" si="0"/>
        <v>6.2965082999427591E-3</v>
      </c>
      <c r="I42" s="141">
        <v>0.5</v>
      </c>
      <c r="J42" s="140">
        <f t="shared" si="1"/>
        <v>3.0994646379261762E-2</v>
      </c>
      <c r="K42" s="142">
        <f t="shared" si="2"/>
        <v>0.96900535362073825</v>
      </c>
      <c r="L42" s="143">
        <f t="shared" si="6"/>
        <v>92187.180917888327</v>
      </c>
      <c r="M42" s="144">
        <f t="shared" si="3"/>
        <v>2857.3090732509736</v>
      </c>
      <c r="N42" s="143">
        <f t="shared" si="7"/>
        <v>453792.63190631417</v>
      </c>
      <c r="O42" s="144">
        <f t="shared" si="4"/>
        <v>2602689.6990347761</v>
      </c>
      <c r="P42" s="145">
        <f t="shared" si="5"/>
        <v>28.232663946552474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1:42" s="66" customFormat="1" ht="12" x14ac:dyDescent="0.25">
      <c r="A43" s="90"/>
      <c r="B43" s="137">
        <v>15</v>
      </c>
      <c r="C43" s="138" t="s">
        <v>27</v>
      </c>
      <c r="D43" s="137">
        <v>60</v>
      </c>
      <c r="E43" s="137">
        <v>5</v>
      </c>
      <c r="F43" s="139">
        <v>24481</v>
      </c>
      <c r="G43" s="252">
        <v>225</v>
      </c>
      <c r="H43" s="140">
        <f t="shared" si="0"/>
        <v>9.1908010293697152E-3</v>
      </c>
      <c r="I43" s="141">
        <v>0.5</v>
      </c>
      <c r="J43" s="140">
        <f t="shared" si="1"/>
        <v>4.4921836005350685E-2</v>
      </c>
      <c r="K43" s="142">
        <f t="shared" si="2"/>
        <v>0.95507816399464929</v>
      </c>
      <c r="L43" s="143">
        <f t="shared" si="6"/>
        <v>89329.871844637353</v>
      </c>
      <c r="M43" s="144">
        <f t="shared" si="3"/>
        <v>4012.8618533837871</v>
      </c>
      <c r="N43" s="143">
        <f t="shared" si="7"/>
        <v>436617.20458972733</v>
      </c>
      <c r="O43" s="144">
        <f t="shared" si="4"/>
        <v>2148897.0671284618</v>
      </c>
      <c r="P43" s="145">
        <f t="shared" si="5"/>
        <v>24.05575002800661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42" s="66" customFormat="1" ht="12" x14ac:dyDescent="0.25">
      <c r="A44" s="90"/>
      <c r="B44" s="137">
        <v>16</v>
      </c>
      <c r="C44" s="138" t="s">
        <v>28</v>
      </c>
      <c r="D44" s="137">
        <v>65</v>
      </c>
      <c r="E44" s="137">
        <v>5</v>
      </c>
      <c r="F44" s="139">
        <v>21963</v>
      </c>
      <c r="G44" s="252">
        <v>297</v>
      </c>
      <c r="H44" s="140">
        <f t="shared" si="0"/>
        <v>1.3522742794700178E-2</v>
      </c>
      <c r="I44" s="141">
        <v>0.5</v>
      </c>
      <c r="J44" s="140">
        <f t="shared" si="1"/>
        <v>6.5402655744202939E-2</v>
      </c>
      <c r="K44" s="142">
        <f t="shared" si="2"/>
        <v>0.9345973442557971</v>
      </c>
      <c r="L44" s="143">
        <f t="shared" si="6"/>
        <v>85317.009991253566</v>
      </c>
      <c r="M44" s="144">
        <f t="shared" si="3"/>
        <v>5579.9590335826797</v>
      </c>
      <c r="N44" s="143">
        <f t="shared" si="7"/>
        <v>412635.1523723111</v>
      </c>
      <c r="O44" s="144">
        <f t="shared" si="4"/>
        <v>1712279.8625387342</v>
      </c>
      <c r="P44" s="145">
        <f t="shared" si="5"/>
        <v>20.069618739736331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1:42" s="66" customFormat="1" ht="12" x14ac:dyDescent="0.25">
      <c r="A45" s="90"/>
      <c r="B45" s="137">
        <v>17</v>
      </c>
      <c r="C45" s="138" t="s">
        <v>29</v>
      </c>
      <c r="D45" s="137">
        <v>70</v>
      </c>
      <c r="E45" s="137">
        <v>5</v>
      </c>
      <c r="F45" s="139">
        <v>14961</v>
      </c>
      <c r="G45" s="252">
        <v>332</v>
      </c>
      <c r="H45" s="140">
        <f t="shared" si="0"/>
        <v>2.2191030011362876E-2</v>
      </c>
      <c r="I45" s="141">
        <v>0.5</v>
      </c>
      <c r="J45" s="140">
        <f t="shared" si="1"/>
        <v>0.1051231714267621</v>
      </c>
      <c r="K45" s="142">
        <f t="shared" si="2"/>
        <v>0.89487682857323791</v>
      </c>
      <c r="L45" s="143">
        <f t="shared" si="6"/>
        <v>79737.050957670886</v>
      </c>
      <c r="M45" s="144">
        <f t="shared" si="3"/>
        <v>8382.2116768877022</v>
      </c>
      <c r="N45" s="143">
        <f t="shared" si="7"/>
        <v>377729.72559613519</v>
      </c>
      <c r="O45" s="144">
        <f t="shared" si="4"/>
        <v>1299644.7101664231</v>
      </c>
      <c r="P45" s="145">
        <f t="shared" si="5"/>
        <v>16.299131891099798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1:42" s="66" customFormat="1" ht="12" x14ac:dyDescent="0.25">
      <c r="A46" s="90"/>
      <c r="B46" s="137">
        <v>18</v>
      </c>
      <c r="C46" s="138" t="s">
        <v>30</v>
      </c>
      <c r="D46" s="137">
        <v>75</v>
      </c>
      <c r="E46" s="137">
        <v>5</v>
      </c>
      <c r="F46" s="139">
        <v>12288</v>
      </c>
      <c r="G46" s="252">
        <v>408</v>
      </c>
      <c r="H46" s="140">
        <f t="shared" si="0"/>
        <v>3.3203125E-2</v>
      </c>
      <c r="I46" s="141">
        <v>0.5</v>
      </c>
      <c r="J46" s="140">
        <f t="shared" si="1"/>
        <v>0.15329125338142471</v>
      </c>
      <c r="K46" s="142">
        <f t="shared" si="2"/>
        <v>0.84670874661857531</v>
      </c>
      <c r="L46" s="143">
        <f t="shared" si="6"/>
        <v>71354.839280783184</v>
      </c>
      <c r="M46" s="144">
        <f t="shared" si="3"/>
        <v>10938.072748181374</v>
      </c>
      <c r="N46" s="143">
        <f t="shared" si="7"/>
        <v>329429.01453346247</v>
      </c>
      <c r="O46" s="144">
        <f t="shared" si="4"/>
        <v>921914.98457028787</v>
      </c>
      <c r="P46" s="145">
        <f t="shared" si="5"/>
        <v>12.920146606210238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1:42" s="66" customFormat="1" ht="12" x14ac:dyDescent="0.25">
      <c r="A47" s="90"/>
      <c r="B47" s="137">
        <v>19</v>
      </c>
      <c r="C47" s="138" t="s">
        <v>31</v>
      </c>
      <c r="D47" s="137">
        <v>80</v>
      </c>
      <c r="E47" s="137">
        <v>5</v>
      </c>
      <c r="F47" s="139">
        <v>9032</v>
      </c>
      <c r="G47" s="252">
        <v>543</v>
      </c>
      <c r="H47" s="140">
        <f t="shared" si="0"/>
        <v>6.0119574844995569E-2</v>
      </c>
      <c r="I47" s="141">
        <v>0.5</v>
      </c>
      <c r="J47" s="140">
        <f t="shared" si="1"/>
        <v>0.26132152654121948</v>
      </c>
      <c r="K47" s="142">
        <f t="shared" si="2"/>
        <v>0.73867847345878057</v>
      </c>
      <c r="L47" s="143">
        <f t="shared" si="6"/>
        <v>60416.76653260181</v>
      </c>
      <c r="M47" s="144">
        <f t="shared" si="3"/>
        <v>15788.20165898397</v>
      </c>
      <c r="N47" s="143">
        <f t="shared" si="7"/>
        <v>262613.32851554913</v>
      </c>
      <c r="O47" s="144">
        <f t="shared" si="4"/>
        <v>592485.9700368254</v>
      </c>
      <c r="P47" s="145">
        <f t="shared" si="5"/>
        <v>9.8066481217115609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1:42" s="66" customFormat="1" ht="12" x14ac:dyDescent="0.25">
      <c r="A48" s="90"/>
      <c r="B48" s="137">
        <v>20</v>
      </c>
      <c r="C48" s="138" t="s">
        <v>32</v>
      </c>
      <c r="D48" s="137">
        <v>85</v>
      </c>
      <c r="E48" s="137">
        <v>5</v>
      </c>
      <c r="F48" s="139">
        <v>4789</v>
      </c>
      <c r="G48" s="252">
        <v>439</v>
      </c>
      <c r="H48" s="140">
        <f t="shared" si="0"/>
        <v>9.1668406765504279E-2</v>
      </c>
      <c r="I48" s="141">
        <v>0.5</v>
      </c>
      <c r="J48" s="140">
        <f t="shared" si="1"/>
        <v>0.37288711458421814</v>
      </c>
      <c r="K48" s="142">
        <f t="shared" si="2"/>
        <v>0.62711288541578192</v>
      </c>
      <c r="L48" s="143">
        <f t="shared" si="6"/>
        <v>44628.564873617841</v>
      </c>
      <c r="M48" s="144">
        <f t="shared" si="3"/>
        <v>16641.416783757948</v>
      </c>
      <c r="N48" s="143">
        <f t="shared" si="7"/>
        <v>181539.28240869433</v>
      </c>
      <c r="O48" s="144">
        <f t="shared" si="4"/>
        <v>329872.64152127621</v>
      </c>
      <c r="P48" s="145">
        <f t="shared" si="5"/>
        <v>7.3915135397123262</v>
      </c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1:42" s="66" customFormat="1" ht="12" x14ac:dyDescent="0.25">
      <c r="A49" s="90"/>
      <c r="B49" s="137">
        <v>21</v>
      </c>
      <c r="C49" s="137" t="s">
        <v>33</v>
      </c>
      <c r="D49" s="137">
        <v>90</v>
      </c>
      <c r="E49" s="137">
        <v>5</v>
      </c>
      <c r="F49" s="139">
        <v>1845</v>
      </c>
      <c r="G49" s="252">
        <v>307</v>
      </c>
      <c r="H49" s="140">
        <f t="shared" si="0"/>
        <v>0.16639566395663957</v>
      </c>
      <c r="I49" s="141">
        <v>0.5</v>
      </c>
      <c r="J49" s="140">
        <f t="shared" si="1"/>
        <v>0.58755980861244017</v>
      </c>
      <c r="K49" s="142">
        <f t="shared" si="2"/>
        <v>0.41244019138755983</v>
      </c>
      <c r="L49" s="143">
        <f t="shared" si="6"/>
        <v>27987.148089859893</v>
      </c>
      <c r="M49" s="144">
        <f t="shared" si="3"/>
        <v>16444.123375286101</v>
      </c>
      <c r="N49" s="143">
        <f t="shared" si="7"/>
        <v>98825.432011084209</v>
      </c>
      <c r="O49" s="144">
        <f t="shared" si="4"/>
        <v>148333.35911258188</v>
      </c>
      <c r="P49" s="145">
        <f t="shared" si="5"/>
        <v>5.3000526754751753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s="66" customFormat="1" ht="12" x14ac:dyDescent="0.25">
      <c r="A50" s="90"/>
      <c r="B50" s="137">
        <v>22</v>
      </c>
      <c r="C50" s="137" t="s">
        <v>34</v>
      </c>
      <c r="D50" s="137">
        <v>95</v>
      </c>
      <c r="E50" s="137">
        <v>5</v>
      </c>
      <c r="F50" s="139">
        <v>444</v>
      </c>
      <c r="G50" s="252">
        <v>84</v>
      </c>
      <c r="H50" s="140">
        <f t="shared" si="0"/>
        <v>0.1891891891891892</v>
      </c>
      <c r="I50" s="141">
        <v>0.5</v>
      </c>
      <c r="J50" s="140">
        <f t="shared" si="1"/>
        <v>0.64220183486238536</v>
      </c>
      <c r="K50" s="142">
        <f t="shared" si="2"/>
        <v>0.35779816513761464</v>
      </c>
      <c r="L50" s="143">
        <f t="shared" si="6"/>
        <v>11543.024714573792</v>
      </c>
      <c r="M50" s="144">
        <f t="shared" si="3"/>
        <v>7412.9516515611513</v>
      </c>
      <c r="N50" s="143">
        <f t="shared" si="7"/>
        <v>39182.744443966083</v>
      </c>
      <c r="O50" s="144">
        <f t="shared" si="4"/>
        <v>49507.927101497684</v>
      </c>
      <c r="P50" s="145">
        <f t="shared" si="5"/>
        <v>4.2889908256880735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s="66" customFormat="1" ht="12" x14ac:dyDescent="0.25">
      <c r="A51" s="90"/>
      <c r="B51" s="146">
        <v>23</v>
      </c>
      <c r="C51" s="146" t="s">
        <v>13</v>
      </c>
      <c r="D51" s="146" t="s">
        <v>13</v>
      </c>
      <c r="E51" s="146">
        <v>5</v>
      </c>
      <c r="F51" s="147">
        <v>134</v>
      </c>
      <c r="G51" s="255">
        <v>23</v>
      </c>
      <c r="H51" s="148">
        <f t="shared" si="0"/>
        <v>0.17164179104477612</v>
      </c>
      <c r="I51" s="149">
        <v>0.5</v>
      </c>
      <c r="J51" s="148">
        <f t="shared" si="1"/>
        <v>0.60052219321148814</v>
      </c>
      <c r="K51" s="150">
        <f>1-J51</f>
        <v>0.39947780678851186</v>
      </c>
      <c r="L51" s="151">
        <f t="shared" si="6"/>
        <v>4130.0730630126409</v>
      </c>
      <c r="M51" s="152">
        <f t="shared" si="3"/>
        <v>4130.0730630126409</v>
      </c>
      <c r="N51" s="151">
        <f t="shared" si="7"/>
        <v>10325.182657531603</v>
      </c>
      <c r="O51" s="152">
        <f t="shared" si="4"/>
        <v>10325.182657531603</v>
      </c>
      <c r="P51" s="153">
        <f t="shared" si="5"/>
        <v>2.5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pans="1:42" s="88" customFormat="1" ht="13.8" x14ac:dyDescent="0.25">
      <c r="A52" s="86"/>
      <c r="B52" s="86"/>
      <c r="C52" s="86"/>
      <c r="D52" s="86"/>
      <c r="E52" s="86"/>
      <c r="F52" s="258">
        <f>SUM(F30:F51)</f>
        <v>435418</v>
      </c>
      <c r="G52" s="258">
        <f>SUM(G30:G51)</f>
        <v>3372</v>
      </c>
      <c r="H52" s="86"/>
      <c r="I52" s="86"/>
      <c r="J52" s="86"/>
      <c r="K52" s="86"/>
      <c r="L52" s="86"/>
      <c r="M52" s="86"/>
      <c r="N52" s="86"/>
      <c r="O52" s="86"/>
      <c r="P52" s="86"/>
    </row>
    <row r="53" spans="1:42" s="62" customFormat="1" ht="13.8" thickBot="1" x14ac:dyDescent="0.3">
      <c r="A53" s="87"/>
      <c r="B53" s="67" t="s">
        <v>75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s="62" customFormat="1" ht="17.399999999999999" thickTop="1" thickBot="1" x14ac:dyDescent="0.4">
      <c r="A54" s="87"/>
      <c r="B54" s="64" t="s">
        <v>76</v>
      </c>
      <c r="C54" s="69"/>
      <c r="D54" s="69"/>
      <c r="E54" s="69"/>
      <c r="F54" s="70"/>
      <c r="G54" s="71"/>
      <c r="H54" s="158" t="s">
        <v>159</v>
      </c>
      <c r="I54" s="159" t="s">
        <v>155</v>
      </c>
      <c r="J54" s="160"/>
      <c r="K54" s="160"/>
      <c r="L54" s="160"/>
      <c r="M54" s="160"/>
      <c r="N54" s="160"/>
      <c r="O54" s="160"/>
      <c r="P54" s="161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s="62" customFormat="1" ht="17.399999999999999" thickTop="1" thickBot="1" x14ac:dyDescent="0.4">
      <c r="A55" s="87"/>
      <c r="B55" s="64" t="s">
        <v>77</v>
      </c>
      <c r="C55" s="69"/>
      <c r="D55" s="69"/>
      <c r="E55" s="69"/>
      <c r="F55" s="70"/>
      <c r="G55" s="71"/>
      <c r="H55" s="158" t="s">
        <v>160</v>
      </c>
      <c r="I55" s="159" t="s">
        <v>156</v>
      </c>
      <c r="J55" s="160"/>
      <c r="K55" s="160"/>
      <c r="L55" s="160"/>
      <c r="M55" s="160"/>
      <c r="N55" s="160"/>
      <c r="O55" s="160"/>
      <c r="P55" s="16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s="62" customFormat="1" ht="17.399999999999999" thickTop="1" thickBot="1" x14ac:dyDescent="0.4">
      <c r="A56" s="87"/>
      <c r="B56" s="64" t="s">
        <v>78</v>
      </c>
      <c r="C56" s="69"/>
      <c r="D56" s="69"/>
      <c r="E56" s="69"/>
      <c r="F56" s="70"/>
      <c r="G56" s="71"/>
      <c r="H56" s="158" t="s">
        <v>161</v>
      </c>
      <c r="I56" s="159" t="s">
        <v>157</v>
      </c>
      <c r="J56" s="160"/>
      <c r="K56" s="160"/>
      <c r="L56" s="160"/>
      <c r="M56" s="160"/>
      <c r="N56" s="160"/>
      <c r="O56" s="160"/>
      <c r="P56" s="16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s="62" customFormat="1" ht="15" thickTop="1" thickBot="1" x14ac:dyDescent="0.3">
      <c r="A57" s="87"/>
      <c r="B57" s="64" t="s">
        <v>79</v>
      </c>
      <c r="C57" s="69"/>
      <c r="D57" s="69"/>
      <c r="E57" s="69"/>
      <c r="F57" s="70"/>
      <c r="G57" s="71"/>
      <c r="H57" s="165" t="s">
        <v>5</v>
      </c>
      <c r="I57" s="166" t="s">
        <v>169</v>
      </c>
      <c r="J57" s="167"/>
      <c r="K57" s="167"/>
      <c r="L57" s="167"/>
      <c r="M57" s="167" t="s">
        <v>185</v>
      </c>
      <c r="N57" s="167"/>
      <c r="O57" s="167"/>
      <c r="P57" s="16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s="62" customFormat="1" ht="17.399999999999999" thickTop="1" thickBot="1" x14ac:dyDescent="0.4">
      <c r="A58" s="87"/>
      <c r="B58" s="64" t="s">
        <v>80</v>
      </c>
      <c r="C58" s="69"/>
      <c r="D58" s="69"/>
      <c r="E58" s="69"/>
      <c r="F58" s="70"/>
      <c r="G58" s="71"/>
      <c r="H58" s="175"/>
      <c r="I58" s="169"/>
      <c r="J58" s="71"/>
      <c r="K58" s="71"/>
      <c r="L58" s="71"/>
      <c r="M58" s="125" t="s">
        <v>186</v>
      </c>
      <c r="N58" s="125"/>
      <c r="O58" s="71"/>
      <c r="P58" s="17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s="62" customFormat="1" ht="17.399999999999999" thickTop="1" thickBot="1" x14ac:dyDescent="0.4">
      <c r="A59" s="87"/>
      <c r="B59" s="64" t="s">
        <v>81</v>
      </c>
      <c r="C59" s="69"/>
      <c r="D59" s="69"/>
      <c r="E59" s="69"/>
      <c r="F59" s="70"/>
      <c r="G59" s="71"/>
      <c r="H59" s="176"/>
      <c r="I59" s="171"/>
      <c r="J59" s="172"/>
      <c r="K59" s="172"/>
      <c r="L59" s="172"/>
      <c r="M59" s="173" t="s">
        <v>187</v>
      </c>
      <c r="N59" s="173"/>
      <c r="O59" s="172"/>
      <c r="P59" s="174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s="62" customFormat="1" ht="17.399999999999999" thickTop="1" thickBot="1" x14ac:dyDescent="0.4">
      <c r="A60" s="87"/>
      <c r="B60" s="64" t="s">
        <v>82</v>
      </c>
      <c r="C60" s="69"/>
      <c r="D60" s="69"/>
      <c r="E60" s="69"/>
      <c r="F60" s="70"/>
      <c r="G60" s="71"/>
      <c r="H60" s="158" t="s">
        <v>162</v>
      </c>
      <c r="I60" s="159" t="s">
        <v>158</v>
      </c>
      <c r="J60" s="160"/>
      <c r="K60" s="160"/>
      <c r="L60" s="160"/>
      <c r="M60" s="160"/>
      <c r="N60" s="160"/>
      <c r="O60" s="160"/>
      <c r="P60" s="161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s="62" customFormat="1" ht="17.399999999999999" thickTop="1" thickBot="1" x14ac:dyDescent="0.4">
      <c r="A61" s="87"/>
      <c r="B61" s="65" t="s">
        <v>83</v>
      </c>
      <c r="C61" s="72"/>
      <c r="D61" s="72"/>
      <c r="E61" s="72"/>
      <c r="F61" s="73"/>
      <c r="G61" s="71"/>
      <c r="H61" s="158" t="s">
        <v>163</v>
      </c>
      <c r="I61" s="159" t="s">
        <v>180</v>
      </c>
      <c r="J61" s="160"/>
      <c r="K61" s="160"/>
      <c r="L61" s="160"/>
      <c r="M61" s="160"/>
      <c r="N61" s="160"/>
      <c r="O61" s="160"/>
      <c r="P61" s="161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s="62" customFormat="1" ht="17.399999999999999" thickTop="1" thickBot="1" x14ac:dyDescent="0.4">
      <c r="A62" s="87"/>
      <c r="B62" s="74"/>
      <c r="C62" s="71"/>
      <c r="D62" s="71"/>
      <c r="E62" s="71"/>
      <c r="F62" s="75"/>
      <c r="G62" s="71"/>
      <c r="H62" s="162" t="s">
        <v>164</v>
      </c>
      <c r="I62" s="159" t="s">
        <v>188</v>
      </c>
      <c r="J62" s="160"/>
      <c r="K62" s="160"/>
      <c r="L62" s="160"/>
      <c r="M62" s="160"/>
      <c r="N62" s="160"/>
      <c r="O62" s="160"/>
      <c r="P62" s="161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s="62" customFormat="1" ht="17.399999999999999" thickTop="1" thickBot="1" x14ac:dyDescent="0.4">
      <c r="A63" s="87"/>
      <c r="B63" s="74" t="s">
        <v>84</v>
      </c>
      <c r="C63" s="71"/>
      <c r="D63" s="71"/>
      <c r="E63" s="71"/>
      <c r="F63" s="75"/>
      <c r="G63" s="71"/>
      <c r="H63" s="158" t="s">
        <v>165</v>
      </c>
      <c r="I63" s="159" t="s">
        <v>181</v>
      </c>
      <c r="J63" s="160"/>
      <c r="K63" s="160"/>
      <c r="L63" s="160"/>
      <c r="M63" s="160"/>
      <c r="N63" s="160"/>
      <c r="O63" s="160"/>
      <c r="P63" s="161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s="62" customFormat="1" ht="17.399999999999999" thickTop="1" thickBot="1" x14ac:dyDescent="0.4">
      <c r="A64" s="87"/>
      <c r="B64" s="74" t="s">
        <v>85</v>
      </c>
      <c r="C64" s="71"/>
      <c r="D64" s="71"/>
      <c r="E64" s="71"/>
      <c r="F64" s="75"/>
      <c r="G64" s="71"/>
      <c r="H64" s="158" t="s">
        <v>166</v>
      </c>
      <c r="I64" s="159" t="s">
        <v>182</v>
      </c>
      <c r="J64" s="160"/>
      <c r="K64" s="160"/>
      <c r="L64" s="160"/>
      <c r="M64" s="160"/>
      <c r="N64" s="160"/>
      <c r="O64" s="160"/>
      <c r="P64" s="161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2:16" s="87" customFormat="1" ht="17.399999999999999" thickTop="1" thickBot="1" x14ac:dyDescent="0.4">
      <c r="B65" s="74" t="s">
        <v>86</v>
      </c>
      <c r="C65" s="71"/>
      <c r="D65" s="71"/>
      <c r="E65" s="71"/>
      <c r="F65" s="75"/>
      <c r="G65" s="71"/>
      <c r="H65" s="162" t="s">
        <v>167</v>
      </c>
      <c r="I65" s="159" t="s">
        <v>183</v>
      </c>
      <c r="J65" s="160"/>
      <c r="K65" s="160"/>
      <c r="L65" s="160"/>
      <c r="M65" s="160"/>
      <c r="N65" s="160"/>
      <c r="O65" s="160"/>
      <c r="P65" s="161"/>
    </row>
    <row r="66" spans="2:16" s="87" customFormat="1" ht="17.399999999999999" thickTop="1" thickBot="1" x14ac:dyDescent="0.4">
      <c r="B66" s="74" t="s">
        <v>87</v>
      </c>
      <c r="C66" s="71"/>
      <c r="D66" s="71"/>
      <c r="E66" s="71"/>
      <c r="F66" s="75"/>
      <c r="H66" s="163" t="s">
        <v>168</v>
      </c>
      <c r="I66" s="159" t="s">
        <v>184</v>
      </c>
      <c r="J66" s="160"/>
      <c r="K66" s="160"/>
      <c r="L66" s="160"/>
      <c r="M66" s="160"/>
      <c r="N66" s="160"/>
      <c r="O66" s="160"/>
      <c r="P66" s="164"/>
    </row>
    <row r="67" spans="2:16" s="87" customFormat="1" ht="13.8" thickTop="1" x14ac:dyDescent="0.25">
      <c r="B67" s="74"/>
      <c r="C67" s="71"/>
      <c r="D67" s="71"/>
      <c r="E67" s="71"/>
      <c r="F67" s="75"/>
      <c r="M67" s="71"/>
      <c r="N67" s="71"/>
      <c r="O67" s="71"/>
    </row>
    <row r="68" spans="2:16" s="87" customFormat="1" x14ac:dyDescent="0.25">
      <c r="B68" s="74" t="s">
        <v>88</v>
      </c>
      <c r="C68" s="71"/>
      <c r="D68" s="71"/>
      <c r="E68" s="71"/>
      <c r="F68" s="75"/>
      <c r="M68" s="71"/>
      <c r="N68" s="71"/>
      <c r="O68" s="71"/>
    </row>
    <row r="69" spans="2:16" s="87" customFormat="1" x14ac:dyDescent="0.25">
      <c r="B69" s="74" t="s">
        <v>89</v>
      </c>
      <c r="C69" s="71"/>
      <c r="D69" s="71"/>
      <c r="E69" s="71"/>
      <c r="F69" s="75"/>
    </row>
    <row r="70" spans="2:16" s="87" customFormat="1" x14ac:dyDescent="0.25">
      <c r="B70" s="74" t="s">
        <v>90</v>
      </c>
      <c r="C70" s="71"/>
      <c r="D70" s="71"/>
      <c r="E70" s="71"/>
      <c r="F70" s="75"/>
    </row>
    <row r="71" spans="2:16" s="87" customFormat="1" x14ac:dyDescent="0.25">
      <c r="B71" s="74" t="s">
        <v>91</v>
      </c>
      <c r="C71" s="71"/>
      <c r="D71" s="71"/>
      <c r="E71" s="71"/>
      <c r="F71" s="75"/>
    </row>
    <row r="72" spans="2:16" s="87" customFormat="1" x14ac:dyDescent="0.25">
      <c r="B72" s="74"/>
      <c r="C72" s="71"/>
      <c r="D72" s="71"/>
      <c r="E72" s="71"/>
      <c r="F72" s="75"/>
    </row>
    <row r="73" spans="2:16" s="87" customFormat="1" x14ac:dyDescent="0.25">
      <c r="B73" s="74" t="s">
        <v>92</v>
      </c>
      <c r="C73" s="71"/>
      <c r="D73" s="71"/>
      <c r="E73" s="71"/>
      <c r="F73" s="75"/>
    </row>
    <row r="74" spans="2:16" s="87" customFormat="1" x14ac:dyDescent="0.25">
      <c r="B74" s="74" t="s">
        <v>93</v>
      </c>
      <c r="C74" s="71"/>
      <c r="D74" s="71"/>
      <c r="E74" s="71"/>
      <c r="F74" s="75"/>
    </row>
    <row r="75" spans="2:16" s="87" customFormat="1" x14ac:dyDescent="0.25">
      <c r="B75" s="74" t="s">
        <v>94</v>
      </c>
      <c r="C75" s="71"/>
      <c r="D75" s="71"/>
      <c r="E75" s="71"/>
      <c r="F75" s="75"/>
    </row>
    <row r="76" spans="2:16" s="87" customFormat="1" ht="13.8" thickBot="1" x14ac:dyDescent="0.3">
      <c r="B76" s="76" t="s">
        <v>95</v>
      </c>
      <c r="C76" s="77"/>
      <c r="D76" s="77"/>
      <c r="E76" s="77"/>
      <c r="F76" s="78"/>
    </row>
    <row r="77" spans="2:16" s="87" customFormat="1" ht="13.8" thickTop="1" x14ac:dyDescent="0.25">
      <c r="B77" s="65" t="s">
        <v>96</v>
      </c>
      <c r="C77" s="72"/>
      <c r="D77" s="72"/>
      <c r="E77" s="72"/>
      <c r="F77" s="73"/>
    </row>
    <row r="78" spans="2:16" s="87" customFormat="1" x14ac:dyDescent="0.25">
      <c r="B78" s="74" t="s">
        <v>97</v>
      </c>
      <c r="C78" s="71"/>
      <c r="D78" s="71"/>
      <c r="E78" s="71"/>
      <c r="F78" s="75"/>
    </row>
    <row r="79" spans="2:16" s="87" customFormat="1" x14ac:dyDescent="0.25">
      <c r="B79" s="74" t="s">
        <v>98</v>
      </c>
      <c r="C79" s="71"/>
      <c r="D79" s="71"/>
      <c r="E79" s="71"/>
      <c r="F79" s="75"/>
    </row>
    <row r="80" spans="2:16" s="87" customFormat="1" ht="13.8" thickBot="1" x14ac:dyDescent="0.3">
      <c r="B80" s="76" t="s">
        <v>99</v>
      </c>
      <c r="C80" s="77"/>
      <c r="D80" s="77"/>
      <c r="E80" s="77"/>
      <c r="F80" s="78"/>
    </row>
    <row r="81" spans="2:6" s="87" customFormat="1" ht="13.8" thickTop="1" x14ac:dyDescent="0.25">
      <c r="B81" s="65" t="s">
        <v>100</v>
      </c>
      <c r="C81" s="72"/>
      <c r="D81" s="72"/>
      <c r="E81" s="72"/>
      <c r="F81" s="73"/>
    </row>
    <row r="82" spans="2:6" s="87" customFormat="1" x14ac:dyDescent="0.25">
      <c r="B82" s="74" t="s">
        <v>101</v>
      </c>
      <c r="C82" s="71"/>
      <c r="D82" s="71"/>
      <c r="E82" s="71"/>
      <c r="F82" s="75"/>
    </row>
    <row r="83" spans="2:6" s="87" customFormat="1" x14ac:dyDescent="0.25">
      <c r="B83" s="74" t="s">
        <v>102</v>
      </c>
      <c r="C83" s="71"/>
      <c r="D83" s="71"/>
      <c r="E83" s="71"/>
      <c r="F83" s="75"/>
    </row>
    <row r="84" spans="2:6" s="87" customFormat="1" x14ac:dyDescent="0.25">
      <c r="B84" s="74" t="s">
        <v>103</v>
      </c>
      <c r="C84" s="71"/>
      <c r="D84" s="71"/>
      <c r="E84" s="71"/>
      <c r="F84" s="75"/>
    </row>
    <row r="85" spans="2:6" s="87" customFormat="1" ht="13.8" thickBot="1" x14ac:dyDescent="0.3">
      <c r="B85" s="76" t="s">
        <v>104</v>
      </c>
      <c r="C85" s="77"/>
      <c r="D85" s="77"/>
      <c r="E85" s="77"/>
      <c r="F85" s="78"/>
    </row>
    <row r="86" spans="2:6" s="87" customFormat="1" ht="13.8" thickTop="1" x14ac:dyDescent="0.25">
      <c r="B86" s="65" t="s">
        <v>105</v>
      </c>
      <c r="C86" s="72"/>
      <c r="D86" s="72"/>
      <c r="E86" s="72"/>
      <c r="F86" s="73"/>
    </row>
    <row r="87" spans="2:6" s="87" customFormat="1" x14ac:dyDescent="0.25">
      <c r="B87" s="74" t="s">
        <v>106</v>
      </c>
      <c r="C87" s="71"/>
      <c r="D87" s="71"/>
      <c r="E87" s="71"/>
      <c r="F87" s="75"/>
    </row>
    <row r="88" spans="2:6" s="87" customFormat="1" x14ac:dyDescent="0.25">
      <c r="B88" s="74" t="s">
        <v>107</v>
      </c>
      <c r="C88" s="71"/>
      <c r="D88" s="71"/>
      <c r="E88" s="71"/>
      <c r="F88" s="75"/>
    </row>
    <row r="89" spans="2:6" s="87" customFormat="1" ht="13.8" thickBot="1" x14ac:dyDescent="0.3">
      <c r="B89" s="76" t="s">
        <v>108</v>
      </c>
      <c r="C89" s="77"/>
      <c r="D89" s="77"/>
      <c r="E89" s="77"/>
      <c r="F89" s="78"/>
    </row>
    <row r="90" spans="2:6" s="87" customFormat="1" ht="13.8" thickTop="1" x14ac:dyDescent="0.25">
      <c r="B90" s="65" t="s">
        <v>109</v>
      </c>
      <c r="C90" s="72"/>
      <c r="D90" s="72"/>
      <c r="E90" s="72"/>
      <c r="F90" s="73"/>
    </row>
    <row r="91" spans="2:6" s="87" customFormat="1" x14ac:dyDescent="0.25">
      <c r="B91" s="74" t="s">
        <v>110</v>
      </c>
      <c r="C91" s="71"/>
      <c r="D91" s="71"/>
      <c r="E91" s="71"/>
      <c r="F91" s="75"/>
    </row>
    <row r="92" spans="2:6" s="87" customFormat="1" x14ac:dyDescent="0.25">
      <c r="B92" s="74" t="s">
        <v>111</v>
      </c>
      <c r="C92" s="71"/>
      <c r="D92" s="71"/>
      <c r="E92" s="71"/>
      <c r="F92" s="75"/>
    </row>
    <row r="93" spans="2:6" s="87" customFormat="1" ht="13.8" thickBot="1" x14ac:dyDescent="0.3">
      <c r="B93" s="76" t="s">
        <v>112</v>
      </c>
      <c r="C93" s="77"/>
      <c r="D93" s="77"/>
      <c r="E93" s="77"/>
      <c r="F93" s="78"/>
    </row>
    <row r="94" spans="2:6" s="87" customFormat="1" ht="13.8" thickTop="1" x14ac:dyDescent="0.25">
      <c r="B94" s="65" t="s">
        <v>113</v>
      </c>
      <c r="C94" s="72"/>
      <c r="D94" s="72"/>
      <c r="E94" s="72"/>
      <c r="F94" s="73"/>
    </row>
    <row r="95" spans="2:6" s="87" customFormat="1" x14ac:dyDescent="0.25">
      <c r="B95" s="74" t="s">
        <v>114</v>
      </c>
      <c r="C95" s="71"/>
      <c r="D95" s="71"/>
      <c r="E95" s="71"/>
      <c r="F95" s="75"/>
    </row>
    <row r="96" spans="2:6" s="87" customFormat="1" x14ac:dyDescent="0.25">
      <c r="B96" s="74" t="s">
        <v>115</v>
      </c>
      <c r="C96" s="71"/>
      <c r="D96" s="71"/>
      <c r="E96" s="71"/>
      <c r="F96" s="75"/>
    </row>
    <row r="97" spans="2:11" s="87" customFormat="1" ht="13.8" thickBot="1" x14ac:dyDescent="0.3">
      <c r="B97" s="76" t="s">
        <v>116</v>
      </c>
      <c r="C97" s="77"/>
      <c r="D97" s="77"/>
      <c r="E97" s="77"/>
      <c r="F97" s="78"/>
    </row>
    <row r="98" spans="2:11" s="87" customFormat="1" ht="13.8" thickTop="1" x14ac:dyDescent="0.25">
      <c r="B98" s="65" t="s">
        <v>117</v>
      </c>
      <c r="C98" s="72"/>
      <c r="D98" s="72"/>
      <c r="E98" s="72"/>
      <c r="F98" s="73"/>
    </row>
    <row r="99" spans="2:11" s="87" customFormat="1" x14ac:dyDescent="0.25">
      <c r="B99" s="74" t="s">
        <v>118</v>
      </c>
      <c r="C99" s="71"/>
      <c r="D99" s="71"/>
      <c r="E99" s="71"/>
      <c r="F99" s="75"/>
    </row>
    <row r="100" spans="2:11" s="87" customFormat="1" x14ac:dyDescent="0.25">
      <c r="B100" s="74" t="s">
        <v>119</v>
      </c>
      <c r="C100" s="71"/>
      <c r="D100" s="71"/>
      <c r="E100" s="71"/>
      <c r="F100" s="75"/>
    </row>
    <row r="101" spans="2:11" s="87" customFormat="1" ht="13.8" thickBot="1" x14ac:dyDescent="0.3">
      <c r="B101" s="76" t="s">
        <v>120</v>
      </c>
      <c r="C101" s="77"/>
      <c r="D101" s="77"/>
      <c r="E101" s="77"/>
      <c r="F101" s="78"/>
    </row>
    <row r="102" spans="2:11" s="87" customFormat="1" ht="13.8" thickTop="1" x14ac:dyDescent="0.25">
      <c r="B102" s="79"/>
      <c r="C102" s="71"/>
      <c r="D102" s="71"/>
      <c r="E102" s="71"/>
      <c r="F102" s="71"/>
    </row>
    <row r="103" spans="2:11" s="87" customFormat="1" x14ac:dyDescent="0.25">
      <c r="B103" s="80" t="s">
        <v>121</v>
      </c>
      <c r="C103" s="71"/>
      <c r="D103" s="71"/>
      <c r="E103" s="71"/>
      <c r="F103" s="71"/>
    </row>
    <row r="104" spans="2:11" s="87" customFormat="1" x14ac:dyDescent="0.25">
      <c r="B104" s="79"/>
      <c r="C104" s="71"/>
      <c r="D104" s="71"/>
      <c r="E104" s="71"/>
      <c r="F104" s="71"/>
    </row>
    <row r="105" spans="2:11" s="87" customFormat="1" x14ac:dyDescent="0.25">
      <c r="B105" s="79"/>
      <c r="C105" s="71"/>
      <c r="D105" s="71"/>
      <c r="E105" s="71"/>
      <c r="F105" s="71"/>
    </row>
    <row r="106" spans="2:11" s="87" customFormat="1" ht="13.8" thickBot="1" x14ac:dyDescent="0.3">
      <c r="B106" s="79"/>
      <c r="C106" s="71"/>
      <c r="D106" s="71"/>
      <c r="E106" s="71"/>
      <c r="F106" s="71"/>
    </row>
    <row r="107" spans="2:11" s="87" customFormat="1" x14ac:dyDescent="0.25">
      <c r="B107" s="240" t="s">
        <v>195</v>
      </c>
      <c r="C107" s="241" t="s">
        <v>140</v>
      </c>
      <c r="D107" s="241" t="s">
        <v>141</v>
      </c>
      <c r="E107" s="241" t="s">
        <v>196</v>
      </c>
      <c r="F107" s="242" t="s">
        <v>197</v>
      </c>
      <c r="G107" s="241" t="s">
        <v>140</v>
      </c>
      <c r="H107" s="241" t="s">
        <v>141</v>
      </c>
      <c r="I107" s="243" t="s">
        <v>196</v>
      </c>
    </row>
    <row r="108" spans="2:11" s="87" customFormat="1" ht="26.4" x14ac:dyDescent="0.25">
      <c r="B108" s="244" t="s">
        <v>198</v>
      </c>
      <c r="C108" s="238">
        <v>4387</v>
      </c>
      <c r="D108" s="238">
        <v>4129</v>
      </c>
      <c r="E108" s="238">
        <v>8516</v>
      </c>
      <c r="F108" s="237" t="s">
        <v>199</v>
      </c>
      <c r="G108" s="238">
        <v>4470</v>
      </c>
      <c r="H108" s="238">
        <v>4241</v>
      </c>
      <c r="I108" s="245">
        <v>8711</v>
      </c>
      <c r="K108" s="251"/>
    </row>
    <row r="109" spans="2:11" s="87" customFormat="1" x14ac:dyDescent="0.25">
      <c r="B109" s="244" t="s">
        <v>200</v>
      </c>
      <c r="C109" s="238">
        <v>4812</v>
      </c>
      <c r="D109" s="238">
        <v>4528</v>
      </c>
      <c r="E109" s="238">
        <v>9340</v>
      </c>
      <c r="F109" s="237" t="s">
        <v>201</v>
      </c>
      <c r="G109" s="238">
        <v>4719</v>
      </c>
      <c r="H109" s="238">
        <v>4646</v>
      </c>
      <c r="I109" s="245">
        <v>9365</v>
      </c>
    </row>
    <row r="110" spans="2:11" s="87" customFormat="1" x14ac:dyDescent="0.25">
      <c r="B110" s="244" t="s">
        <v>202</v>
      </c>
      <c r="C110" s="238">
        <v>4721</v>
      </c>
      <c r="D110" s="238">
        <v>4468</v>
      </c>
      <c r="E110" s="238">
        <v>9189</v>
      </c>
      <c r="F110" s="237" t="s">
        <v>203</v>
      </c>
      <c r="G110" s="238">
        <v>4996</v>
      </c>
      <c r="H110" s="238">
        <v>4746</v>
      </c>
      <c r="I110" s="245">
        <v>9742</v>
      </c>
      <c r="J110" s="251"/>
    </row>
    <row r="111" spans="2:11" s="87" customFormat="1" x14ac:dyDescent="0.25">
      <c r="B111" s="244" t="s">
        <v>204</v>
      </c>
      <c r="C111" s="238">
        <v>4973</v>
      </c>
      <c r="D111" s="238">
        <v>4577</v>
      </c>
      <c r="E111" s="238">
        <v>9550</v>
      </c>
      <c r="F111" s="237" t="s">
        <v>205</v>
      </c>
      <c r="G111" s="238">
        <v>5060</v>
      </c>
      <c r="H111" s="238">
        <v>4898</v>
      </c>
      <c r="I111" s="245">
        <v>9958</v>
      </c>
    </row>
    <row r="112" spans="2:11" s="87" customFormat="1" x14ac:dyDescent="0.25">
      <c r="B112" s="244" t="s">
        <v>206</v>
      </c>
      <c r="C112" s="238">
        <v>5021</v>
      </c>
      <c r="D112" s="238">
        <v>4816</v>
      </c>
      <c r="E112" s="238">
        <v>9837</v>
      </c>
      <c r="F112" s="237" t="s">
        <v>207</v>
      </c>
      <c r="G112" s="238">
        <v>5039</v>
      </c>
      <c r="H112" s="238">
        <v>4808</v>
      </c>
      <c r="I112" s="245">
        <v>9847</v>
      </c>
      <c r="J112" s="251"/>
    </row>
    <row r="113" spans="1:42" s="87" customFormat="1" x14ac:dyDescent="0.25">
      <c r="B113" s="244" t="s">
        <v>208</v>
      </c>
      <c r="C113" s="238">
        <v>5283</v>
      </c>
      <c r="D113" s="238">
        <v>4956</v>
      </c>
      <c r="E113" s="238">
        <v>10239</v>
      </c>
      <c r="F113" s="237" t="s">
        <v>209</v>
      </c>
      <c r="G113" s="238">
        <v>4928</v>
      </c>
      <c r="H113" s="238">
        <v>4633</v>
      </c>
      <c r="I113" s="245">
        <v>9561</v>
      </c>
    </row>
    <row r="114" spans="1:42" s="87" customFormat="1" x14ac:dyDescent="0.25">
      <c r="B114" s="244" t="s">
        <v>210</v>
      </c>
      <c r="C114" s="238">
        <v>4755</v>
      </c>
      <c r="D114" s="238">
        <v>4501</v>
      </c>
      <c r="E114" s="238">
        <v>9256</v>
      </c>
      <c r="F114" s="237" t="s">
        <v>211</v>
      </c>
      <c r="G114" s="238">
        <v>4881</v>
      </c>
      <c r="H114" s="238">
        <v>4544</v>
      </c>
      <c r="I114" s="245">
        <v>9425</v>
      </c>
    </row>
    <row r="115" spans="1:42" s="87" customFormat="1" x14ac:dyDescent="0.25">
      <c r="B115" s="244" t="s">
        <v>212</v>
      </c>
      <c r="C115" s="238">
        <v>5229</v>
      </c>
      <c r="D115" s="238">
        <v>4846</v>
      </c>
      <c r="E115" s="238">
        <v>10075</v>
      </c>
      <c r="F115" s="237" t="s">
        <v>213</v>
      </c>
      <c r="G115" s="238">
        <v>5133</v>
      </c>
      <c r="H115" s="238">
        <v>4752</v>
      </c>
      <c r="I115" s="245">
        <v>9885</v>
      </c>
      <c r="J115" s="251"/>
    </row>
    <row r="116" spans="1:42" s="87" customFormat="1" x14ac:dyDescent="0.25">
      <c r="B116" s="244" t="s">
        <v>214</v>
      </c>
      <c r="C116" s="238">
        <v>5500</v>
      </c>
      <c r="D116" s="238">
        <v>5284</v>
      </c>
      <c r="E116" s="238">
        <v>10784</v>
      </c>
      <c r="F116" s="237" t="s">
        <v>215</v>
      </c>
      <c r="G116" s="238">
        <v>6111</v>
      </c>
      <c r="H116" s="238">
        <v>5876</v>
      </c>
      <c r="I116" s="245">
        <v>11987</v>
      </c>
    </row>
    <row r="117" spans="1:42" s="87" customFormat="1" x14ac:dyDescent="0.25">
      <c r="B117" s="244" t="s">
        <v>216</v>
      </c>
      <c r="C117" s="238">
        <v>6171</v>
      </c>
      <c r="D117" s="238">
        <v>5886</v>
      </c>
      <c r="E117" s="238">
        <v>12057</v>
      </c>
      <c r="F117" s="237" t="s">
        <v>217</v>
      </c>
      <c r="G117" s="238">
        <v>6137</v>
      </c>
      <c r="H117" s="238">
        <v>5582</v>
      </c>
      <c r="I117" s="245">
        <v>11719</v>
      </c>
      <c r="J117" s="251"/>
    </row>
    <row r="118" spans="1:42" s="87" customFormat="1" x14ac:dyDescent="0.25">
      <c r="B118" s="244" t="s">
        <v>218</v>
      </c>
      <c r="C118" s="238">
        <v>5938</v>
      </c>
      <c r="D118" s="238">
        <v>5618</v>
      </c>
      <c r="E118" s="238">
        <v>11556</v>
      </c>
      <c r="F118" s="237" t="s">
        <v>219</v>
      </c>
      <c r="G118" s="238">
        <v>5361</v>
      </c>
      <c r="H118" s="238">
        <v>5773</v>
      </c>
      <c r="I118" s="245">
        <v>11134</v>
      </c>
    </row>
    <row r="119" spans="1:42" s="87" customFormat="1" x14ac:dyDescent="0.25">
      <c r="B119" s="244" t="s">
        <v>220</v>
      </c>
      <c r="C119" s="238">
        <v>5591</v>
      </c>
      <c r="D119" s="238">
        <v>5803</v>
      </c>
      <c r="E119" s="238">
        <v>11394</v>
      </c>
      <c r="F119" s="237" t="s">
        <v>221</v>
      </c>
      <c r="G119" s="238">
        <v>5892</v>
      </c>
      <c r="H119" s="238">
        <v>5883</v>
      </c>
      <c r="I119" s="245">
        <v>11775</v>
      </c>
    </row>
    <row r="120" spans="1:42" s="87" customFormat="1" x14ac:dyDescent="0.25">
      <c r="B120" s="244" t="s">
        <v>222</v>
      </c>
      <c r="C120" s="238">
        <v>6170</v>
      </c>
      <c r="D120" s="238">
        <v>6026</v>
      </c>
      <c r="E120" s="238">
        <v>12196</v>
      </c>
      <c r="F120" s="237" t="s">
        <v>223</v>
      </c>
      <c r="G120" s="238">
        <v>6087</v>
      </c>
      <c r="H120" s="238">
        <v>5849</v>
      </c>
      <c r="I120" s="245">
        <v>11936</v>
      </c>
      <c r="J120" s="251"/>
    </row>
    <row r="121" spans="1:42" s="87" customFormat="1" x14ac:dyDescent="0.25">
      <c r="B121" s="244" t="s">
        <v>224</v>
      </c>
      <c r="C121" s="238">
        <v>5847</v>
      </c>
      <c r="D121" s="238">
        <v>5540</v>
      </c>
      <c r="E121" s="238">
        <v>11387</v>
      </c>
      <c r="F121" s="237" t="s">
        <v>225</v>
      </c>
      <c r="G121" s="238">
        <v>5789</v>
      </c>
      <c r="H121" s="238">
        <v>5744</v>
      </c>
      <c r="I121" s="245">
        <v>11533</v>
      </c>
    </row>
    <row r="122" spans="1:42" s="87" customFormat="1" x14ac:dyDescent="0.25">
      <c r="B122" s="244" t="s">
        <v>226</v>
      </c>
      <c r="C122" s="238">
        <v>6115</v>
      </c>
      <c r="D122" s="238">
        <v>6038</v>
      </c>
      <c r="E122" s="238">
        <v>12153</v>
      </c>
      <c r="F122" s="237" t="s">
        <v>227</v>
      </c>
      <c r="G122" s="238">
        <v>6319</v>
      </c>
      <c r="H122" s="238">
        <v>6302</v>
      </c>
      <c r="I122" s="245">
        <v>12621</v>
      </c>
      <c r="J122" s="251"/>
    </row>
    <row r="123" spans="1:42" s="87" customFormat="1" x14ac:dyDescent="0.25">
      <c r="B123" s="244" t="s">
        <v>228</v>
      </c>
      <c r="C123" s="238">
        <v>6260</v>
      </c>
      <c r="D123" s="238">
        <v>6274</v>
      </c>
      <c r="E123" s="238">
        <v>12534</v>
      </c>
      <c r="F123" s="237" t="s">
        <v>229</v>
      </c>
      <c r="G123" s="238">
        <v>6480</v>
      </c>
      <c r="H123" s="238">
        <v>6519</v>
      </c>
      <c r="I123" s="245">
        <v>12999</v>
      </c>
    </row>
    <row r="124" spans="1:42" s="87" customFormat="1" x14ac:dyDescent="0.25">
      <c r="B124" s="244" t="s">
        <v>230</v>
      </c>
      <c r="C124" s="238">
        <v>6627</v>
      </c>
      <c r="D124" s="238">
        <v>6494</v>
      </c>
      <c r="E124" s="238">
        <v>13121</v>
      </c>
      <c r="F124" s="237" t="s">
        <v>231</v>
      </c>
      <c r="G124" s="238">
        <v>6604</v>
      </c>
      <c r="H124" s="238">
        <v>6344</v>
      </c>
      <c r="I124" s="245">
        <v>12948</v>
      </c>
    </row>
    <row r="125" spans="1:42" s="87" customFormat="1" x14ac:dyDescent="0.25">
      <c r="B125" s="244" t="s">
        <v>232</v>
      </c>
      <c r="C125" s="238">
        <v>6541</v>
      </c>
      <c r="D125" s="238">
        <v>6477</v>
      </c>
      <c r="E125" s="238">
        <v>13018</v>
      </c>
      <c r="F125" s="237" t="s">
        <v>233</v>
      </c>
      <c r="G125" s="238">
        <v>6645</v>
      </c>
      <c r="H125" s="238">
        <v>6543</v>
      </c>
      <c r="I125" s="245">
        <v>13188</v>
      </c>
      <c r="J125" s="251"/>
    </row>
    <row r="126" spans="1:42" s="87" customFormat="1" x14ac:dyDescent="0.25">
      <c r="B126" s="244" t="s">
        <v>234</v>
      </c>
      <c r="C126" s="238">
        <v>6467</v>
      </c>
      <c r="D126" s="238">
        <v>6396</v>
      </c>
      <c r="E126" s="238">
        <v>12863</v>
      </c>
      <c r="F126" s="237" t="s">
        <v>235</v>
      </c>
      <c r="G126" s="238">
        <v>6871</v>
      </c>
      <c r="H126" s="238">
        <v>6816</v>
      </c>
      <c r="I126" s="245">
        <v>13687</v>
      </c>
      <c r="P126" s="62"/>
    </row>
    <row r="127" spans="1:42" s="62" customFormat="1" x14ac:dyDescent="0.25">
      <c r="A127" s="87"/>
      <c r="B127" s="244" t="s">
        <v>236</v>
      </c>
      <c r="C127" s="238">
        <v>6577</v>
      </c>
      <c r="D127" s="238">
        <v>6680</v>
      </c>
      <c r="E127" s="238">
        <v>13257</v>
      </c>
      <c r="F127" s="237" t="s">
        <v>237</v>
      </c>
      <c r="G127" s="238">
        <v>6407</v>
      </c>
      <c r="H127" s="238">
        <v>6483</v>
      </c>
      <c r="I127" s="245">
        <v>12890</v>
      </c>
      <c r="J127" s="251"/>
      <c r="K127" s="87"/>
      <c r="L127" s="87"/>
      <c r="M127" s="87"/>
      <c r="N127" s="87"/>
      <c r="O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</row>
    <row r="128" spans="1:42" s="62" customFormat="1" x14ac:dyDescent="0.25">
      <c r="A128" s="87"/>
      <c r="B128" s="244" t="s">
        <v>238</v>
      </c>
      <c r="C128" s="238">
        <v>6352</v>
      </c>
      <c r="D128" s="238">
        <v>6434</v>
      </c>
      <c r="E128" s="238">
        <v>12786</v>
      </c>
      <c r="F128" s="237" t="s">
        <v>239</v>
      </c>
      <c r="G128" s="238">
        <v>6010</v>
      </c>
      <c r="H128" s="238">
        <v>6107</v>
      </c>
      <c r="I128" s="245">
        <v>12117</v>
      </c>
      <c r="M128" s="87"/>
      <c r="N128" s="87"/>
      <c r="O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s="62" customFormat="1" x14ac:dyDescent="0.25">
      <c r="A129" s="87"/>
      <c r="B129" s="244" t="s">
        <v>240</v>
      </c>
      <c r="C129" s="238">
        <v>6199</v>
      </c>
      <c r="D129" s="238">
        <v>6597</v>
      </c>
      <c r="E129" s="238">
        <v>12796</v>
      </c>
      <c r="F129" s="237" t="s">
        <v>241</v>
      </c>
      <c r="G129" s="238">
        <v>6291</v>
      </c>
      <c r="H129" s="238">
        <v>6670</v>
      </c>
      <c r="I129" s="245">
        <v>12961</v>
      </c>
      <c r="M129" s="87"/>
      <c r="N129" s="87"/>
      <c r="O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s="62" customFormat="1" x14ac:dyDescent="0.25">
      <c r="A130" s="87"/>
      <c r="B130" s="244" t="s">
        <v>242</v>
      </c>
      <c r="C130" s="238">
        <v>6251</v>
      </c>
      <c r="D130" s="238">
        <v>6584</v>
      </c>
      <c r="E130" s="238">
        <v>12835</v>
      </c>
      <c r="F130" s="237" t="s">
        <v>243</v>
      </c>
      <c r="G130" s="238">
        <v>6217</v>
      </c>
      <c r="H130" s="238">
        <v>6907</v>
      </c>
      <c r="I130" s="245">
        <v>13124</v>
      </c>
      <c r="J130" s="253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s="62" customFormat="1" x14ac:dyDescent="0.25">
      <c r="A131" s="87"/>
      <c r="B131" s="244" t="s">
        <v>244</v>
      </c>
      <c r="C131" s="238">
        <v>6269</v>
      </c>
      <c r="D131" s="238">
        <v>6949</v>
      </c>
      <c r="E131" s="238">
        <v>13218</v>
      </c>
      <c r="F131" s="237" t="s">
        <v>245</v>
      </c>
      <c r="G131" s="238">
        <v>6216</v>
      </c>
      <c r="H131" s="238">
        <v>6760</v>
      </c>
      <c r="I131" s="245">
        <v>12976</v>
      </c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s="62" customFormat="1" x14ac:dyDescent="0.25">
      <c r="A132" s="87"/>
      <c r="B132" s="244" t="s">
        <v>246</v>
      </c>
      <c r="C132" s="238">
        <v>6443</v>
      </c>
      <c r="D132" s="238">
        <v>7125</v>
      </c>
      <c r="E132" s="238">
        <v>13568</v>
      </c>
      <c r="F132" s="237" t="s">
        <v>247</v>
      </c>
      <c r="G132" s="238">
        <v>6723</v>
      </c>
      <c r="H132" s="238">
        <v>7723</v>
      </c>
      <c r="I132" s="245">
        <v>14446</v>
      </c>
      <c r="J132" s="253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s="62" customFormat="1" x14ac:dyDescent="0.25">
      <c r="A133" s="87"/>
      <c r="B133" s="244" t="s">
        <v>248</v>
      </c>
      <c r="C133" s="238">
        <v>6757</v>
      </c>
      <c r="D133" s="238">
        <v>7577</v>
      </c>
      <c r="E133" s="238">
        <v>14334</v>
      </c>
      <c r="F133" s="237" t="s">
        <v>249</v>
      </c>
      <c r="G133" s="238">
        <v>6128</v>
      </c>
      <c r="H133" s="238">
        <v>6670</v>
      </c>
      <c r="I133" s="245">
        <v>12798</v>
      </c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s="62" customFormat="1" x14ac:dyDescent="0.25">
      <c r="A134" s="87"/>
      <c r="B134" s="244" t="s">
        <v>250</v>
      </c>
      <c r="C134" s="238">
        <v>6199</v>
      </c>
      <c r="D134" s="238">
        <v>7305</v>
      </c>
      <c r="E134" s="238">
        <v>13504</v>
      </c>
      <c r="F134" s="237" t="s">
        <v>251</v>
      </c>
      <c r="G134" s="238">
        <v>5877</v>
      </c>
      <c r="H134" s="238">
        <v>6825</v>
      </c>
      <c r="I134" s="245">
        <v>12702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s="62" customFormat="1" x14ac:dyDescent="0.25">
      <c r="A135" s="87"/>
      <c r="B135" s="244" t="s">
        <v>252</v>
      </c>
      <c r="C135" s="238">
        <v>5851</v>
      </c>
      <c r="D135" s="238">
        <v>6792</v>
      </c>
      <c r="E135" s="238">
        <v>12643</v>
      </c>
      <c r="F135" s="237" t="s">
        <v>253</v>
      </c>
      <c r="G135" s="238">
        <v>5458</v>
      </c>
      <c r="H135" s="238">
        <v>6708</v>
      </c>
      <c r="I135" s="245">
        <v>12166</v>
      </c>
      <c r="J135" s="253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s="62" customFormat="1" x14ac:dyDescent="0.25">
      <c r="A136" s="87"/>
      <c r="B136" s="244" t="s">
        <v>254</v>
      </c>
      <c r="C136" s="238">
        <v>4974</v>
      </c>
      <c r="D136" s="238">
        <v>5947</v>
      </c>
      <c r="E136" s="238">
        <v>10921</v>
      </c>
      <c r="F136" s="237" t="s">
        <v>255</v>
      </c>
      <c r="G136" s="238">
        <v>4971</v>
      </c>
      <c r="H136" s="238">
        <v>5773</v>
      </c>
      <c r="I136" s="245">
        <v>10744</v>
      </c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s="62" customFormat="1" x14ac:dyDescent="0.25">
      <c r="A137" s="87"/>
      <c r="B137" s="244" t="s">
        <v>256</v>
      </c>
      <c r="C137" s="238">
        <v>4246</v>
      </c>
      <c r="D137" s="238">
        <v>4821</v>
      </c>
      <c r="E137" s="238">
        <v>9067</v>
      </c>
      <c r="F137" s="237" t="s">
        <v>257</v>
      </c>
      <c r="G137" s="238">
        <v>3587</v>
      </c>
      <c r="H137" s="238">
        <v>4074</v>
      </c>
      <c r="I137" s="245">
        <v>7661</v>
      </c>
      <c r="J137" s="253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s="62" customFormat="1" x14ac:dyDescent="0.25">
      <c r="A138" s="87"/>
      <c r="B138" s="244" t="s">
        <v>258</v>
      </c>
      <c r="C138" s="238">
        <v>4433</v>
      </c>
      <c r="D138" s="238">
        <v>5441</v>
      </c>
      <c r="E138" s="238">
        <v>9874</v>
      </c>
      <c r="F138" s="237" t="s">
        <v>259</v>
      </c>
      <c r="G138" s="238">
        <v>4120</v>
      </c>
      <c r="H138" s="238">
        <v>4917</v>
      </c>
      <c r="I138" s="245">
        <v>9037</v>
      </c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s="62" customFormat="1" x14ac:dyDescent="0.25">
      <c r="A139" s="87"/>
      <c r="B139" s="244" t="s">
        <v>260</v>
      </c>
      <c r="C139" s="238">
        <v>4227</v>
      </c>
      <c r="D139" s="238">
        <v>4927</v>
      </c>
      <c r="E139" s="238">
        <v>9154</v>
      </c>
      <c r="F139" s="237" t="s">
        <v>261</v>
      </c>
      <c r="G139" s="238">
        <v>3893</v>
      </c>
      <c r="H139" s="238">
        <v>4754</v>
      </c>
      <c r="I139" s="245">
        <v>8647</v>
      </c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s="62" customFormat="1" x14ac:dyDescent="0.25">
      <c r="A140" s="87"/>
      <c r="B140" s="244" t="s">
        <v>262</v>
      </c>
      <c r="C140" s="238">
        <v>3538</v>
      </c>
      <c r="D140" s="238">
        <v>4639</v>
      </c>
      <c r="E140" s="238">
        <v>8177</v>
      </c>
      <c r="F140" s="237" t="s">
        <v>263</v>
      </c>
      <c r="G140" s="238">
        <v>3619</v>
      </c>
      <c r="H140" s="238">
        <v>4497</v>
      </c>
      <c r="I140" s="245">
        <v>8116</v>
      </c>
      <c r="J140" s="253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s="62" customFormat="1" x14ac:dyDescent="0.25">
      <c r="A141" s="87"/>
      <c r="B141" s="244" t="s">
        <v>264</v>
      </c>
      <c r="C141" s="238">
        <v>3137</v>
      </c>
      <c r="D141" s="238">
        <v>4013</v>
      </c>
      <c r="E141" s="238">
        <v>7150</v>
      </c>
      <c r="F141" s="237" t="s">
        <v>265</v>
      </c>
      <c r="G141" s="238">
        <v>2859</v>
      </c>
      <c r="H141" s="238">
        <v>3589</v>
      </c>
      <c r="I141" s="245">
        <v>6448</v>
      </c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s="62" customFormat="1" ht="13.8" x14ac:dyDescent="0.25">
      <c r="A142" s="87"/>
      <c r="B142" s="244" t="s">
        <v>266</v>
      </c>
      <c r="C142" s="238">
        <v>2656</v>
      </c>
      <c r="D142" s="238">
        <v>3439</v>
      </c>
      <c r="E142" s="238">
        <v>6095</v>
      </c>
      <c r="F142" s="237" t="s">
        <v>267</v>
      </c>
      <c r="G142" s="238">
        <v>2409</v>
      </c>
      <c r="H142" s="238">
        <v>3166</v>
      </c>
      <c r="I142" s="245">
        <v>5575</v>
      </c>
      <c r="J142" s="253"/>
      <c r="P142" s="81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3.8" x14ac:dyDescent="0.25">
      <c r="A143" s="86"/>
      <c r="B143" s="244" t="s">
        <v>268</v>
      </c>
      <c r="C143" s="238">
        <v>2276</v>
      </c>
      <c r="D143" s="238">
        <v>2844</v>
      </c>
      <c r="E143" s="238">
        <v>5120</v>
      </c>
      <c r="F143" s="237" t="s">
        <v>269</v>
      </c>
      <c r="G143" s="238">
        <v>2180</v>
      </c>
      <c r="H143" s="238">
        <v>2851</v>
      </c>
      <c r="I143" s="245">
        <v>5031</v>
      </c>
      <c r="J143" s="62"/>
      <c r="K143" s="62"/>
      <c r="L143" s="62"/>
      <c r="M143" s="62"/>
      <c r="N143" s="62"/>
      <c r="O143" s="62"/>
      <c r="P143" s="81"/>
    </row>
    <row r="144" spans="1:42" ht="13.8" x14ac:dyDescent="0.25">
      <c r="A144" s="86"/>
      <c r="B144" s="244" t="s">
        <v>270</v>
      </c>
      <c r="C144" s="238">
        <v>1888</v>
      </c>
      <c r="D144" s="238">
        <v>2435</v>
      </c>
      <c r="E144" s="238">
        <v>4323</v>
      </c>
      <c r="F144" s="237" t="s">
        <v>271</v>
      </c>
      <c r="G144" s="238">
        <v>2282</v>
      </c>
      <c r="H144" s="238">
        <v>3062</v>
      </c>
      <c r="I144" s="245">
        <v>5344</v>
      </c>
      <c r="J144" s="81"/>
      <c r="K144" s="81"/>
      <c r="L144" s="81"/>
      <c r="M144" s="62"/>
      <c r="N144" s="62"/>
      <c r="O144" s="62"/>
      <c r="P144" s="81"/>
    </row>
    <row r="145" spans="1:16" ht="13.8" x14ac:dyDescent="0.25">
      <c r="A145" s="86"/>
      <c r="B145" s="244" t="s">
        <v>272</v>
      </c>
      <c r="C145" s="238">
        <v>1962</v>
      </c>
      <c r="D145" s="238">
        <v>2529</v>
      </c>
      <c r="E145" s="238">
        <v>4491</v>
      </c>
      <c r="F145" s="237" t="s">
        <v>273</v>
      </c>
      <c r="G145" s="238">
        <v>1964</v>
      </c>
      <c r="H145" s="238">
        <v>2769</v>
      </c>
      <c r="I145" s="245">
        <v>4733</v>
      </c>
      <c r="J145" s="254"/>
      <c r="K145" s="81"/>
      <c r="L145" s="81"/>
      <c r="M145" s="62"/>
      <c r="N145" s="62"/>
      <c r="O145" s="62"/>
      <c r="P145" s="81"/>
    </row>
    <row r="146" spans="1:16" ht="13.8" x14ac:dyDescent="0.25">
      <c r="A146" s="86"/>
      <c r="B146" s="244" t="s">
        <v>274</v>
      </c>
      <c r="C146" s="238">
        <v>1920</v>
      </c>
      <c r="D146" s="238">
        <v>2719</v>
      </c>
      <c r="E146" s="238">
        <v>4639</v>
      </c>
      <c r="F146" s="237" t="s">
        <v>275</v>
      </c>
      <c r="G146" s="238">
        <v>1725</v>
      </c>
      <c r="H146" s="238">
        <v>2429</v>
      </c>
      <c r="I146" s="245">
        <v>4154</v>
      </c>
      <c r="J146" s="81"/>
      <c r="K146" s="81"/>
      <c r="L146" s="81"/>
      <c r="M146" s="81"/>
      <c r="N146" s="81"/>
      <c r="O146" s="81"/>
      <c r="P146" s="81"/>
    </row>
    <row r="147" spans="1:16" ht="13.8" x14ac:dyDescent="0.25">
      <c r="A147" s="86"/>
      <c r="B147" s="244" t="s">
        <v>276</v>
      </c>
      <c r="C147" s="238">
        <v>1680</v>
      </c>
      <c r="D147" s="238">
        <v>2460</v>
      </c>
      <c r="E147" s="238">
        <v>4140</v>
      </c>
      <c r="F147" s="237" t="s">
        <v>277</v>
      </c>
      <c r="G147" s="238">
        <v>1563</v>
      </c>
      <c r="H147" s="238">
        <v>2151</v>
      </c>
      <c r="I147" s="245">
        <v>3714</v>
      </c>
      <c r="J147" s="254"/>
      <c r="K147" s="81"/>
      <c r="L147" s="81"/>
      <c r="M147" s="81"/>
      <c r="N147" s="81"/>
      <c r="O147" s="81"/>
      <c r="P147" s="81"/>
    </row>
    <row r="148" spans="1:16" ht="13.8" x14ac:dyDescent="0.25">
      <c r="A148" s="86"/>
      <c r="B148" s="244" t="s">
        <v>278</v>
      </c>
      <c r="C148" s="238">
        <v>1235</v>
      </c>
      <c r="D148" s="238">
        <v>1829</v>
      </c>
      <c r="E148" s="238">
        <v>3064</v>
      </c>
      <c r="F148" s="237" t="s">
        <v>279</v>
      </c>
      <c r="G148" s="238">
        <v>1091</v>
      </c>
      <c r="H148" s="238">
        <v>1705</v>
      </c>
      <c r="I148" s="245">
        <v>2796</v>
      </c>
      <c r="J148" s="81"/>
      <c r="K148" s="81"/>
      <c r="L148" s="81"/>
      <c r="M148" s="81"/>
      <c r="N148" s="81"/>
      <c r="O148" s="81"/>
      <c r="P148" s="81"/>
    </row>
    <row r="149" spans="1:16" ht="13.8" x14ac:dyDescent="0.25">
      <c r="A149" s="86"/>
      <c r="B149" s="244" t="s">
        <v>280</v>
      </c>
      <c r="C149" s="239">
        <v>947</v>
      </c>
      <c r="D149" s="238">
        <v>1580</v>
      </c>
      <c r="E149" s="238">
        <v>2527</v>
      </c>
      <c r="F149" s="237" t="s">
        <v>281</v>
      </c>
      <c r="G149" s="239">
        <v>881</v>
      </c>
      <c r="H149" s="238">
        <v>1397</v>
      </c>
      <c r="I149" s="245">
        <v>2278</v>
      </c>
      <c r="J149" s="81"/>
      <c r="K149" s="81"/>
      <c r="L149" s="81"/>
      <c r="M149" s="81"/>
      <c r="N149" s="81"/>
      <c r="O149" s="81"/>
      <c r="P149" s="81"/>
    </row>
    <row r="150" spans="1:16" ht="13.8" x14ac:dyDescent="0.25">
      <c r="A150" s="86"/>
      <c r="B150" s="244" t="s">
        <v>282</v>
      </c>
      <c r="C150" s="239">
        <v>710</v>
      </c>
      <c r="D150" s="238">
        <v>1224</v>
      </c>
      <c r="E150" s="238">
        <v>1934</v>
      </c>
      <c r="F150" s="237" t="s">
        <v>283</v>
      </c>
      <c r="G150" s="239">
        <v>612</v>
      </c>
      <c r="H150" s="238">
        <v>1107</v>
      </c>
      <c r="I150" s="245">
        <v>1719</v>
      </c>
      <c r="J150" s="254"/>
      <c r="K150" s="81"/>
      <c r="L150" s="81"/>
      <c r="M150" s="81"/>
      <c r="N150" s="81"/>
      <c r="O150" s="81"/>
      <c r="P150" s="81"/>
    </row>
    <row r="151" spans="1:16" ht="13.8" x14ac:dyDescent="0.25">
      <c r="A151" s="86"/>
      <c r="B151" s="244" t="s">
        <v>284</v>
      </c>
      <c r="C151" s="239">
        <v>570</v>
      </c>
      <c r="D151" s="239">
        <v>980</v>
      </c>
      <c r="E151" s="238">
        <v>1550</v>
      </c>
      <c r="F151" s="237" t="s">
        <v>285</v>
      </c>
      <c r="G151" s="239">
        <v>485</v>
      </c>
      <c r="H151" s="239">
        <v>813</v>
      </c>
      <c r="I151" s="245">
        <v>1298</v>
      </c>
      <c r="J151" s="81"/>
      <c r="K151" s="81"/>
      <c r="L151" s="81"/>
      <c r="M151" s="81"/>
      <c r="N151" s="81"/>
      <c r="O151" s="81"/>
      <c r="P151" s="81"/>
    </row>
    <row r="152" spans="1:16" ht="13.8" x14ac:dyDescent="0.25">
      <c r="A152" s="86"/>
      <c r="B152" s="244" t="s">
        <v>286</v>
      </c>
      <c r="C152" s="239">
        <v>376</v>
      </c>
      <c r="D152" s="239">
        <v>738</v>
      </c>
      <c r="E152" s="238">
        <v>1114</v>
      </c>
      <c r="F152" s="237" t="s">
        <v>287</v>
      </c>
      <c r="G152" s="239">
        <v>269</v>
      </c>
      <c r="H152" s="239">
        <v>564</v>
      </c>
      <c r="I152" s="246">
        <v>833</v>
      </c>
      <c r="J152" s="81"/>
      <c r="K152" s="81"/>
      <c r="L152" s="81"/>
      <c r="M152" s="81"/>
      <c r="N152" s="81"/>
      <c r="O152" s="81"/>
      <c r="P152" s="81"/>
    </row>
    <row r="153" spans="1:16" ht="13.8" x14ac:dyDescent="0.25">
      <c r="A153" s="86"/>
      <c r="B153" s="244" t="s">
        <v>288</v>
      </c>
      <c r="C153" s="239">
        <v>244</v>
      </c>
      <c r="D153" s="239">
        <v>456</v>
      </c>
      <c r="E153" s="239">
        <v>700</v>
      </c>
      <c r="F153" s="237" t="s">
        <v>289</v>
      </c>
      <c r="G153" s="239">
        <v>172</v>
      </c>
      <c r="H153" s="239">
        <v>358</v>
      </c>
      <c r="I153" s="246">
        <v>530</v>
      </c>
      <c r="J153" s="81"/>
      <c r="K153" s="81"/>
      <c r="L153" s="81"/>
      <c r="M153" s="81"/>
      <c r="N153" s="81"/>
      <c r="O153" s="81"/>
      <c r="P153" s="81"/>
    </row>
    <row r="154" spans="1:16" ht="13.8" x14ac:dyDescent="0.25">
      <c r="A154" s="86"/>
      <c r="B154" s="244" t="s">
        <v>290</v>
      </c>
      <c r="C154" s="239">
        <v>151</v>
      </c>
      <c r="D154" s="239">
        <v>279</v>
      </c>
      <c r="E154" s="239">
        <v>430</v>
      </c>
      <c r="F154" s="237" t="s">
        <v>291</v>
      </c>
      <c r="G154" s="239">
        <v>115</v>
      </c>
      <c r="H154" s="239">
        <v>224</v>
      </c>
      <c r="I154" s="246">
        <v>339</v>
      </c>
      <c r="J154" s="81"/>
      <c r="K154" s="81"/>
      <c r="L154" s="81"/>
      <c r="M154" s="81"/>
      <c r="N154" s="81"/>
      <c r="O154" s="81"/>
      <c r="P154" s="81"/>
    </row>
    <row r="155" spans="1:16" ht="13.8" x14ac:dyDescent="0.25">
      <c r="A155" s="86"/>
      <c r="B155" s="244" t="s">
        <v>292</v>
      </c>
      <c r="C155" s="239">
        <v>95</v>
      </c>
      <c r="D155" s="239">
        <v>168</v>
      </c>
      <c r="E155" s="239">
        <v>263</v>
      </c>
      <c r="F155" s="237" t="s">
        <v>293</v>
      </c>
      <c r="G155" s="239">
        <v>81</v>
      </c>
      <c r="H155" s="239">
        <v>140</v>
      </c>
      <c r="I155" s="246">
        <v>221</v>
      </c>
      <c r="J155" s="81"/>
      <c r="K155" s="81"/>
      <c r="L155" s="81"/>
      <c r="M155" s="81"/>
      <c r="N155" s="81"/>
      <c r="O155" s="81"/>
      <c r="P155" s="81"/>
    </row>
    <row r="156" spans="1:16" ht="13.8" x14ac:dyDescent="0.25">
      <c r="A156" s="86"/>
      <c r="B156" s="244" t="s">
        <v>294</v>
      </c>
      <c r="C156" s="239">
        <v>45</v>
      </c>
      <c r="D156" s="239">
        <v>76</v>
      </c>
      <c r="E156" s="239">
        <v>121</v>
      </c>
      <c r="F156" s="237" t="s">
        <v>295</v>
      </c>
      <c r="G156" s="239">
        <v>50</v>
      </c>
      <c r="H156" s="239">
        <v>89</v>
      </c>
      <c r="I156" s="246">
        <v>139</v>
      </c>
      <c r="J156" s="81"/>
      <c r="K156" s="81"/>
      <c r="L156" s="81"/>
      <c r="M156" s="81"/>
      <c r="N156" s="81"/>
      <c r="O156" s="81"/>
      <c r="P156" s="81"/>
    </row>
    <row r="157" spans="1:16" ht="13.8" x14ac:dyDescent="0.25">
      <c r="A157" s="86"/>
      <c r="B157" s="244" t="s">
        <v>296</v>
      </c>
      <c r="C157" s="239">
        <v>35</v>
      </c>
      <c r="D157" s="239">
        <v>50</v>
      </c>
      <c r="E157" s="239">
        <v>85</v>
      </c>
      <c r="F157" s="237" t="s">
        <v>297</v>
      </c>
      <c r="G157" s="239">
        <v>34</v>
      </c>
      <c r="H157" s="239">
        <v>52</v>
      </c>
      <c r="I157" s="246">
        <v>86</v>
      </c>
      <c r="J157" s="81"/>
      <c r="K157" s="81"/>
      <c r="L157" s="81"/>
      <c r="M157" s="81"/>
      <c r="N157" s="81"/>
      <c r="O157" s="81"/>
      <c r="P157" s="81"/>
    </row>
    <row r="158" spans="1:16" ht="27" thickBot="1" x14ac:dyDescent="0.3">
      <c r="A158" s="86"/>
      <c r="B158" s="247" t="s">
        <v>298</v>
      </c>
      <c r="C158" s="248">
        <v>20</v>
      </c>
      <c r="D158" s="248">
        <v>38</v>
      </c>
      <c r="E158" s="248">
        <v>58</v>
      </c>
      <c r="F158" s="249" t="s">
        <v>299</v>
      </c>
      <c r="G158" s="248">
        <v>87</v>
      </c>
      <c r="H158" s="248">
        <v>151</v>
      </c>
      <c r="I158" s="250">
        <v>238</v>
      </c>
      <c r="J158" s="81"/>
      <c r="K158" s="81"/>
      <c r="L158" s="81"/>
      <c r="M158" s="81"/>
      <c r="N158" s="81"/>
      <c r="O158" s="81"/>
      <c r="P158" s="81"/>
    </row>
    <row r="159" spans="1:16" ht="13.8" x14ac:dyDescent="0.25">
      <c r="A159" s="86"/>
      <c r="B159" s="85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3.8" x14ac:dyDescent="0.25">
      <c r="A160" s="86"/>
      <c r="B160" s="85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3.8" x14ac:dyDescent="0.25">
      <c r="A161" s="86"/>
      <c r="B161" s="85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3.8" x14ac:dyDescent="0.25">
      <c r="A162" s="86"/>
      <c r="B162" s="85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3.8" x14ac:dyDescent="0.25">
      <c r="A163" s="86"/>
      <c r="B163" s="85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3.8" x14ac:dyDescent="0.25">
      <c r="A164" s="86"/>
      <c r="B164" s="85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3.8" x14ac:dyDescent="0.25">
      <c r="A165" s="86"/>
      <c r="B165" s="85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3.8" x14ac:dyDescent="0.25">
      <c r="A166" s="86"/>
      <c r="B166" s="85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3.8" x14ac:dyDescent="0.25">
      <c r="A167" s="86"/>
      <c r="B167" s="85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3.8" x14ac:dyDescent="0.25">
      <c r="A168" s="86"/>
      <c r="B168" s="85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3.8" x14ac:dyDescent="0.25">
      <c r="A169" s="86"/>
      <c r="B169" s="85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3.8" x14ac:dyDescent="0.25">
      <c r="A170" s="86"/>
      <c r="B170" s="85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3.8" x14ac:dyDescent="0.25">
      <c r="A171" s="86"/>
      <c r="B171" s="85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3.8" x14ac:dyDescent="0.25">
      <c r="A172" s="86"/>
      <c r="B172" s="85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3.8" x14ac:dyDescent="0.25">
      <c r="A173" s="86"/>
      <c r="B173" s="85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3.8" x14ac:dyDescent="0.25">
      <c r="A174" s="86"/>
      <c r="B174" s="85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3.8" x14ac:dyDescent="0.25">
      <c r="A175" s="86"/>
      <c r="B175" s="85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3.8" x14ac:dyDescent="0.25">
      <c r="A176" s="86"/>
      <c r="B176" s="85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3.8" x14ac:dyDescent="0.25">
      <c r="A177" s="86"/>
      <c r="B177" s="85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3.8" x14ac:dyDescent="0.25">
      <c r="A178" s="86"/>
      <c r="B178" s="85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3.8" x14ac:dyDescent="0.25">
      <c r="A179" s="86"/>
      <c r="B179" s="85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3.8" x14ac:dyDescent="0.25">
      <c r="A180" s="86"/>
      <c r="B180" s="85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3.8" x14ac:dyDescent="0.25">
      <c r="A181" s="86"/>
      <c r="B181" s="85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3.8" x14ac:dyDescent="0.25">
      <c r="A182" s="86"/>
      <c r="B182" s="85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3.8" x14ac:dyDescent="0.25">
      <c r="A183" s="86"/>
      <c r="B183" s="85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3.8" x14ac:dyDescent="0.25">
      <c r="A184" s="86"/>
      <c r="B184" s="85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3.8" x14ac:dyDescent="0.25">
      <c r="A185" s="86"/>
      <c r="B185" s="85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3.8" x14ac:dyDescent="0.25">
      <c r="A186" s="86"/>
      <c r="B186" s="85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3.8" x14ac:dyDescent="0.25">
      <c r="A187" s="86"/>
      <c r="B187" s="85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3.8" x14ac:dyDescent="0.25">
      <c r="A188" s="86"/>
      <c r="B188" s="85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3.8" x14ac:dyDescent="0.25">
      <c r="A189" s="86"/>
      <c r="B189" s="85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3.8" x14ac:dyDescent="0.25">
      <c r="A190" s="86"/>
      <c r="B190" s="85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3.8" x14ac:dyDescent="0.25">
      <c r="A191" s="86"/>
      <c r="B191" s="85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3.8" x14ac:dyDescent="0.25">
      <c r="A192" s="86"/>
      <c r="B192" s="85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3.8" x14ac:dyDescent="0.25">
      <c r="A193" s="86"/>
      <c r="B193" s="85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3.8" x14ac:dyDescent="0.25">
      <c r="A194" s="86"/>
      <c r="B194" s="85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3.8" x14ac:dyDescent="0.25">
      <c r="A195" s="86"/>
      <c r="B195" s="85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3.8" x14ac:dyDescent="0.25">
      <c r="A196" s="86"/>
      <c r="B196" s="85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3.8" x14ac:dyDescent="0.25">
      <c r="A197" s="86"/>
      <c r="B197" s="85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3.8" x14ac:dyDescent="0.25">
      <c r="A198" s="86"/>
      <c r="B198" s="85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3.8" x14ac:dyDescent="0.25">
      <c r="A199" s="86"/>
      <c r="B199" s="85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3.8" x14ac:dyDescent="0.25">
      <c r="A200" s="86"/>
      <c r="B200" s="85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3.8" x14ac:dyDescent="0.25">
      <c r="A201" s="86"/>
      <c r="B201" s="85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3.8" x14ac:dyDescent="0.25">
      <c r="A202" s="86"/>
      <c r="B202" s="85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3.8" x14ac:dyDescent="0.25">
      <c r="A203" s="86"/>
      <c r="B203" s="85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3.8" x14ac:dyDescent="0.25">
      <c r="A204" s="86"/>
      <c r="B204" s="85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3.8" x14ac:dyDescent="0.25">
      <c r="A205" s="86"/>
      <c r="B205" s="85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3.8" x14ac:dyDescent="0.25">
      <c r="A206" s="86"/>
      <c r="B206" s="85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13.8" x14ac:dyDescent="0.25">
      <c r="A207" s="86"/>
      <c r="B207" s="85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1:16" ht="13.8" x14ac:dyDescent="0.25">
      <c r="A208" s="86"/>
      <c r="B208" s="8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1:16" ht="13.8" x14ac:dyDescent="0.25">
      <c r="A209" s="86"/>
      <c r="B209" s="85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1:16" ht="13.8" x14ac:dyDescent="0.25">
      <c r="A210" s="86"/>
      <c r="B210" s="85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1:16" ht="13.8" x14ac:dyDescent="0.25">
      <c r="A211" s="86"/>
      <c r="B211" s="85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ht="13.8" x14ac:dyDescent="0.25">
      <c r="A212" s="86"/>
      <c r="B212" s="85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8" x14ac:dyDescent="0.25">
      <c r="A213" s="86"/>
      <c r="B213" s="85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8" x14ac:dyDescent="0.25">
      <c r="A214" s="86"/>
      <c r="B214" s="85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ht="13.8" x14ac:dyDescent="0.25">
      <c r="A215" s="86"/>
      <c r="B215" s="85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ht="13.8" x14ac:dyDescent="0.25">
      <c r="A216" s="86"/>
      <c r="B216" s="85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ht="13.8" x14ac:dyDescent="0.25">
      <c r="A217" s="86"/>
      <c r="B217" s="85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ht="13.8" x14ac:dyDescent="0.25">
      <c r="A218" s="86"/>
      <c r="B218" s="85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6" ht="13.8" x14ac:dyDescent="0.25">
      <c r="H219" s="81"/>
      <c r="I219" s="81"/>
      <c r="J219" s="81"/>
      <c r="K219" s="81"/>
      <c r="L219" s="81"/>
      <c r="M219" s="81"/>
      <c r="N219" s="81"/>
      <c r="O219" s="81"/>
    </row>
    <row r="220" spans="1:16" ht="13.8" x14ac:dyDescent="0.25">
      <c r="M220" s="81"/>
      <c r="N220" s="81"/>
      <c r="O220" s="81"/>
    </row>
    <row r="221" spans="1:16" ht="13.8" x14ac:dyDescent="0.25">
      <c r="M221" s="81"/>
      <c r="N221" s="81"/>
      <c r="O221" s="8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9E0B-BF7F-4911-86D1-A6CE773B4000}">
  <sheetPr>
    <tabColor rgb="FF00B050"/>
  </sheetPr>
  <dimension ref="A1:AP166"/>
  <sheetViews>
    <sheetView showGridLines="0" tabSelected="1" view="pageBreakPreview" topLeftCell="A58" zoomScaleNormal="100" zoomScaleSheetLayoutView="100" workbookViewId="0">
      <selection activeCell="P73" sqref="P73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346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x14ac:dyDescent="0.25">
      <c r="A4" s="128"/>
      <c r="B4" s="128" t="s">
        <v>51</v>
      </c>
      <c r="C4" s="128" t="s">
        <v>52</v>
      </c>
      <c r="D4" s="128" t="s">
        <v>53</v>
      </c>
      <c r="E4" s="128" t="s">
        <v>54</v>
      </c>
      <c r="F4" s="128" t="s">
        <v>55</v>
      </c>
      <c r="G4" s="128" t="s">
        <v>127</v>
      </c>
      <c r="H4" s="128" t="s">
        <v>56</v>
      </c>
      <c r="I4" s="128" t="s">
        <v>57</v>
      </c>
      <c r="J4" s="128" t="s">
        <v>58</v>
      </c>
      <c r="K4" s="128" t="s">
        <v>59</v>
      </c>
      <c r="L4" s="128" t="s">
        <v>60</v>
      </c>
      <c r="M4" s="128" t="s">
        <v>61</v>
      </c>
      <c r="N4" s="128" t="s">
        <v>62</v>
      </c>
      <c r="O4" s="128" t="s">
        <v>63</v>
      </c>
      <c r="Q4" s="269" t="s">
        <v>325</v>
      </c>
      <c r="R4" s="269"/>
      <c r="S4" s="269"/>
      <c r="T4" s="269"/>
    </row>
    <row r="5" spans="1:21" s="180" customFormat="1" ht="14.4" x14ac:dyDescent="0.3">
      <c r="A5" s="154">
        <v>1</v>
      </c>
      <c r="B5" s="154" t="s">
        <v>35</v>
      </c>
      <c r="C5" s="155" t="s">
        <v>0</v>
      </c>
      <c r="D5" s="155" t="s">
        <v>1</v>
      </c>
      <c r="E5" s="156" t="s">
        <v>64</v>
      </c>
      <c r="F5" s="156" t="s">
        <v>65</v>
      </c>
      <c r="G5" s="156" t="s">
        <v>66</v>
      </c>
      <c r="H5" s="155" t="s">
        <v>5</v>
      </c>
      <c r="I5" s="156" t="s">
        <v>67</v>
      </c>
      <c r="J5" s="156" t="s">
        <v>68</v>
      </c>
      <c r="K5" s="155" t="s">
        <v>69</v>
      </c>
      <c r="L5" s="156" t="s">
        <v>70</v>
      </c>
      <c r="M5" s="156" t="s">
        <v>71</v>
      </c>
      <c r="N5" s="155" t="s">
        <v>72</v>
      </c>
      <c r="O5" s="155" t="s">
        <v>73</v>
      </c>
      <c r="Q5" s="269" t="s">
        <v>197</v>
      </c>
      <c r="R5" s="269" t="s">
        <v>140</v>
      </c>
      <c r="S5" s="269" t="s">
        <v>141</v>
      </c>
      <c r="T5" s="269" t="s">
        <v>196</v>
      </c>
      <c r="U5" s="228"/>
    </row>
    <row r="6" spans="1:21" s="227" customFormat="1" ht="40.799999999999997" x14ac:dyDescent="0.2">
      <c r="A6" s="157"/>
      <c r="B6" s="157"/>
      <c r="C6" s="157"/>
      <c r="D6" s="157"/>
      <c r="E6" s="157" t="s">
        <v>171</v>
      </c>
      <c r="F6" s="157" t="s">
        <v>173</v>
      </c>
      <c r="G6" s="157" t="s">
        <v>172</v>
      </c>
      <c r="H6" s="157" t="s">
        <v>178</v>
      </c>
      <c r="I6" s="157" t="s">
        <v>170</v>
      </c>
      <c r="J6" s="157" t="s">
        <v>179</v>
      </c>
      <c r="K6" s="157" t="s">
        <v>175</v>
      </c>
      <c r="L6" s="157" t="s">
        <v>174</v>
      </c>
      <c r="M6" s="157" t="s">
        <v>176</v>
      </c>
      <c r="N6" s="157" t="s">
        <v>177</v>
      </c>
      <c r="O6" s="157" t="s">
        <v>36</v>
      </c>
      <c r="Q6" s="270">
        <v>0</v>
      </c>
      <c r="R6" s="270">
        <v>3715</v>
      </c>
      <c r="S6" s="270">
        <v>3510</v>
      </c>
      <c r="T6" s="269">
        <v>7225</v>
      </c>
      <c r="U6" s="229"/>
    </row>
    <row r="7" spans="1:21" s="180" customFormat="1" x14ac:dyDescent="0.25">
      <c r="A7" s="129">
        <v>2</v>
      </c>
      <c r="B7" s="130" t="s">
        <v>74</v>
      </c>
      <c r="C7" s="129">
        <v>0</v>
      </c>
      <c r="D7" s="129">
        <v>1</v>
      </c>
      <c r="E7" s="257">
        <v>6838</v>
      </c>
      <c r="F7" s="281">
        <v>34</v>
      </c>
      <c r="G7" s="131">
        <f>+F7/E7</f>
        <v>4.9722140976893826E-3</v>
      </c>
      <c r="H7" s="132">
        <v>0.1</v>
      </c>
      <c r="I7" s="131">
        <f>+(D7*G7)/(1+D7*(1-H7)*G7)</f>
        <v>4.9500626037329298E-3</v>
      </c>
      <c r="J7" s="133">
        <f>1-I7</f>
        <v>0.99504993739626713</v>
      </c>
      <c r="K7" s="134">
        <v>100000</v>
      </c>
      <c r="L7" s="135">
        <f>+K7-K8</f>
        <v>495.00626037329494</v>
      </c>
      <c r="M7" s="134">
        <f>0.1*D7*L7+(K8*D7)</f>
        <v>99554.494365664039</v>
      </c>
      <c r="N7" s="135">
        <f>+N8+M7</f>
        <v>7562684.6896656342</v>
      </c>
      <c r="O7" s="136">
        <f>+N7/K7</f>
        <v>75.626846896656346</v>
      </c>
      <c r="Q7" s="271" t="s">
        <v>326</v>
      </c>
      <c r="R7" s="271">
        <v>17164</v>
      </c>
      <c r="S7" s="271">
        <v>16193</v>
      </c>
      <c r="T7" s="269">
        <v>33357</v>
      </c>
      <c r="U7" s="229">
        <v>34</v>
      </c>
    </row>
    <row r="8" spans="1:21" s="180" customFormat="1" x14ac:dyDescent="0.25">
      <c r="A8" s="137">
        <v>3</v>
      </c>
      <c r="B8" s="138" t="s">
        <v>15</v>
      </c>
      <c r="C8" s="137">
        <v>1</v>
      </c>
      <c r="D8" s="137">
        <v>4</v>
      </c>
      <c r="E8" s="139">
        <v>31931</v>
      </c>
      <c r="F8" s="252">
        <v>16</v>
      </c>
      <c r="G8" s="140">
        <f t="shared" ref="G8:G28" si="0">+F8/E8</f>
        <v>5.0108045473051268E-4</v>
      </c>
      <c r="H8" s="141">
        <v>0.4</v>
      </c>
      <c r="I8" s="140">
        <f t="shared" ref="I8:I28" si="1">+(D8*G8)/(1+D8*(1-H8)*G8)</f>
        <v>2.0019143305786157E-3</v>
      </c>
      <c r="J8" s="142">
        <f t="shared" ref="J8:J27" si="2">1-I8</f>
        <v>0.99799808566942139</v>
      </c>
      <c r="K8" s="143">
        <f>+K7-(K7*I7)</f>
        <v>99504.993739626705</v>
      </c>
      <c r="L8" s="144">
        <f t="shared" ref="L8:L28" si="3">+K8-K9</f>
        <v>199.20047293149401</v>
      </c>
      <c r="M8" s="143">
        <f>0.4*D8*L8+(K9*D8)</f>
        <v>397541.89382347121</v>
      </c>
      <c r="N8" s="144">
        <f t="shared" ref="N8:N28" si="4">+N9+M8</f>
        <v>7463130.19529997</v>
      </c>
      <c r="O8" s="145">
        <f t="shared" ref="O8:O28" si="5">+N8/K8</f>
        <v>75.002569366806213</v>
      </c>
      <c r="Q8" s="271" t="s">
        <v>327</v>
      </c>
      <c r="R8" s="271">
        <v>24154</v>
      </c>
      <c r="S8" s="271">
        <v>22942</v>
      </c>
      <c r="T8" s="269">
        <v>47096</v>
      </c>
      <c r="U8" s="229">
        <v>16</v>
      </c>
    </row>
    <row r="9" spans="1:21" s="180" customFormat="1" x14ac:dyDescent="0.25">
      <c r="A9" s="137">
        <v>4</v>
      </c>
      <c r="B9" s="138" t="s">
        <v>16</v>
      </c>
      <c r="C9" s="137">
        <v>5</v>
      </c>
      <c r="D9" s="137">
        <v>5</v>
      </c>
      <c r="E9" s="139">
        <v>45958</v>
      </c>
      <c r="F9" s="252">
        <v>11</v>
      </c>
      <c r="G9" s="140">
        <f t="shared" si="0"/>
        <v>2.3934897079942556E-4</v>
      </c>
      <c r="H9" s="141">
        <v>0.5</v>
      </c>
      <c r="I9" s="140">
        <f t="shared" si="1"/>
        <v>1.1960291831120678E-3</v>
      </c>
      <c r="J9" s="142">
        <f t="shared" si="2"/>
        <v>0.99880397081688799</v>
      </c>
      <c r="K9" s="143">
        <f t="shared" ref="K9:K28" si="6">+K8-(K8*I8)</f>
        <v>99305.793266695211</v>
      </c>
      <c r="L9" s="144">
        <f t="shared" si="3"/>
        <v>118.77262679906562</v>
      </c>
      <c r="M9" s="143">
        <f>0.5*D9*(K9+K10)</f>
        <v>496232.03476647841</v>
      </c>
      <c r="N9" s="144">
        <f t="shared" si="4"/>
        <v>7065588.3014764991</v>
      </c>
      <c r="O9" s="145">
        <f t="shared" si="5"/>
        <v>71.149809785026193</v>
      </c>
      <c r="Q9" s="271" t="s">
        <v>328</v>
      </c>
      <c r="R9" s="271">
        <v>25516</v>
      </c>
      <c r="S9" s="271">
        <v>24175</v>
      </c>
      <c r="T9" s="269">
        <v>49691</v>
      </c>
      <c r="U9" s="229">
        <v>11</v>
      </c>
    </row>
    <row r="10" spans="1:21" s="180" customFormat="1" x14ac:dyDescent="0.25">
      <c r="A10" s="137">
        <v>5</v>
      </c>
      <c r="B10" s="138" t="s">
        <v>17</v>
      </c>
      <c r="C10" s="137">
        <v>10</v>
      </c>
      <c r="D10" s="137">
        <v>5</v>
      </c>
      <c r="E10" s="139">
        <v>49375</v>
      </c>
      <c r="F10" s="252">
        <v>19</v>
      </c>
      <c r="G10" s="140">
        <f t="shared" si="0"/>
        <v>3.8481012658227848E-4</v>
      </c>
      <c r="H10" s="141">
        <v>0.5</v>
      </c>
      <c r="I10" s="140">
        <f t="shared" si="1"/>
        <v>1.9222014264757953E-3</v>
      </c>
      <c r="J10" s="142">
        <f t="shared" si="2"/>
        <v>0.99807779857352419</v>
      </c>
      <c r="K10" s="143">
        <f t="shared" si="6"/>
        <v>99187.020639896145</v>
      </c>
      <c r="L10" s="144">
        <f t="shared" si="3"/>
        <v>190.6574325618858</v>
      </c>
      <c r="M10" s="143">
        <f t="shared" ref="M10:M28" si="7">0.5*D10*(K10+K11)</f>
        <v>495458.45961807598</v>
      </c>
      <c r="N10" s="144">
        <f t="shared" si="4"/>
        <v>6569356.2667100206</v>
      </c>
      <c r="O10" s="145">
        <f t="shared" si="5"/>
        <v>66.232015281116517</v>
      </c>
      <c r="Q10" s="271" t="s">
        <v>329</v>
      </c>
      <c r="R10" s="271">
        <v>25390</v>
      </c>
      <c r="S10" s="271">
        <v>24007</v>
      </c>
      <c r="T10" s="269">
        <v>49397</v>
      </c>
      <c r="U10" s="229">
        <v>19</v>
      </c>
    </row>
    <row r="11" spans="1:21" s="180" customFormat="1" x14ac:dyDescent="0.25">
      <c r="A11" s="137">
        <v>6</v>
      </c>
      <c r="B11" s="138" t="s">
        <v>18</v>
      </c>
      <c r="C11" s="137">
        <v>15</v>
      </c>
      <c r="D11" s="137">
        <v>5</v>
      </c>
      <c r="E11" s="139">
        <v>48007</v>
      </c>
      <c r="F11" s="252">
        <v>70</v>
      </c>
      <c r="G11" s="140">
        <f t="shared" si="0"/>
        <v>1.4581206907326016E-3</v>
      </c>
      <c r="H11" s="141">
        <v>0.5</v>
      </c>
      <c r="I11" s="140">
        <f t="shared" si="1"/>
        <v>7.2641235316093155E-3</v>
      </c>
      <c r="J11" s="142">
        <f t="shared" si="2"/>
        <v>0.99273587646839068</v>
      </c>
      <c r="K11" s="143">
        <f t="shared" si="6"/>
        <v>98996.36320733426</v>
      </c>
      <c r="L11" s="144">
        <f t="shared" si="3"/>
        <v>719.12181151814002</v>
      </c>
      <c r="M11" s="143">
        <f t="shared" si="7"/>
        <v>493184.01150787598</v>
      </c>
      <c r="N11" s="144">
        <f t="shared" si="4"/>
        <v>6073897.8070919449</v>
      </c>
      <c r="O11" s="145">
        <f t="shared" si="5"/>
        <v>61.354756986082428</v>
      </c>
      <c r="Q11" s="271" t="s">
        <v>330</v>
      </c>
      <c r="R11" s="271">
        <v>28377</v>
      </c>
      <c r="S11" s="271">
        <v>28897</v>
      </c>
      <c r="T11" s="269">
        <v>57274</v>
      </c>
      <c r="U11" s="228">
        <v>70</v>
      </c>
    </row>
    <row r="12" spans="1:21" s="180" customFormat="1" x14ac:dyDescent="0.25">
      <c r="A12" s="137">
        <v>7</v>
      </c>
      <c r="B12" s="138" t="s">
        <v>19</v>
      </c>
      <c r="C12" s="137">
        <v>20</v>
      </c>
      <c r="D12" s="137">
        <v>5</v>
      </c>
      <c r="E12" s="139">
        <v>56007</v>
      </c>
      <c r="F12" s="252">
        <v>58</v>
      </c>
      <c r="G12" s="140">
        <f t="shared" si="0"/>
        <v>1.0355848376095845E-3</v>
      </c>
      <c r="H12" s="141">
        <v>0.5</v>
      </c>
      <c r="I12" s="140">
        <f t="shared" si="1"/>
        <v>5.164553355178801E-3</v>
      </c>
      <c r="J12" s="142">
        <f t="shared" si="2"/>
        <v>0.99483544664482115</v>
      </c>
      <c r="K12" s="143">
        <f t="shared" si="6"/>
        <v>98277.24139581612</v>
      </c>
      <c r="L12" s="144">
        <f t="shared" si="3"/>
        <v>507.55805678847537</v>
      </c>
      <c r="M12" s="143">
        <f t="shared" si="7"/>
        <v>490117.31183710945</v>
      </c>
      <c r="N12" s="144">
        <f t="shared" si="4"/>
        <v>5580713.7955840686</v>
      </c>
      <c r="O12" s="145">
        <f t="shared" si="5"/>
        <v>56.785413553759476</v>
      </c>
      <c r="Q12" s="270" t="s">
        <v>331</v>
      </c>
      <c r="R12" s="270">
        <v>30247</v>
      </c>
      <c r="S12" s="270">
        <v>29022</v>
      </c>
      <c r="T12" s="269">
        <v>59269</v>
      </c>
      <c r="U12" s="180">
        <v>58</v>
      </c>
    </row>
    <row r="13" spans="1:21" s="180" customFormat="1" x14ac:dyDescent="0.25">
      <c r="A13" s="137">
        <v>8</v>
      </c>
      <c r="B13" s="138" t="s">
        <v>20</v>
      </c>
      <c r="C13" s="137">
        <v>25</v>
      </c>
      <c r="D13" s="137">
        <v>5</v>
      </c>
      <c r="E13" s="139">
        <v>59114</v>
      </c>
      <c r="F13" s="252">
        <v>96</v>
      </c>
      <c r="G13" s="140">
        <f t="shared" si="0"/>
        <v>1.6239807828940691E-3</v>
      </c>
      <c r="H13" s="141">
        <v>0.5</v>
      </c>
      <c r="I13" s="140">
        <f t="shared" si="1"/>
        <v>8.0870707955655909E-3</v>
      </c>
      <c r="J13" s="142">
        <f t="shared" si="2"/>
        <v>0.99191292920443441</v>
      </c>
      <c r="K13" s="143">
        <f t="shared" si="6"/>
        <v>97769.683339027644</v>
      </c>
      <c r="L13" s="144">
        <f t="shared" si="3"/>
        <v>790.67035082275106</v>
      </c>
      <c r="M13" s="143">
        <f t="shared" si="7"/>
        <v>486871.74081808131</v>
      </c>
      <c r="N13" s="144">
        <f t="shared" si="4"/>
        <v>5090596.4837469589</v>
      </c>
      <c r="O13" s="145">
        <f t="shared" si="5"/>
        <v>52.067228918955671</v>
      </c>
      <c r="Q13" s="269" t="s">
        <v>332</v>
      </c>
      <c r="R13" s="269">
        <v>30658</v>
      </c>
      <c r="S13" s="269">
        <v>30526</v>
      </c>
      <c r="T13" s="269">
        <v>61184</v>
      </c>
      <c r="U13" s="180">
        <v>96</v>
      </c>
    </row>
    <row r="14" spans="1:21" s="180" customFormat="1" x14ac:dyDescent="0.25">
      <c r="A14" s="137">
        <v>9</v>
      </c>
      <c r="B14" s="138" t="s">
        <v>21</v>
      </c>
      <c r="C14" s="137">
        <v>30</v>
      </c>
      <c r="D14" s="137">
        <v>5</v>
      </c>
      <c r="E14" s="139">
        <v>59043</v>
      </c>
      <c r="F14" s="252">
        <v>108</v>
      </c>
      <c r="G14" s="140">
        <f t="shared" si="0"/>
        <v>1.8291753467811595E-3</v>
      </c>
      <c r="H14" s="141">
        <v>0.5</v>
      </c>
      <c r="I14" s="140">
        <f t="shared" si="1"/>
        <v>9.1042435890951404E-3</v>
      </c>
      <c r="J14" s="142">
        <f t="shared" si="2"/>
        <v>0.99089575641090488</v>
      </c>
      <c r="K14" s="143">
        <f t="shared" si="6"/>
        <v>96979.012988204893</v>
      </c>
      <c r="L14" s="144">
        <f t="shared" si="3"/>
        <v>882.92055727464322</v>
      </c>
      <c r="M14" s="143">
        <f t="shared" si="7"/>
        <v>482687.76354783785</v>
      </c>
      <c r="N14" s="144">
        <f t="shared" si="4"/>
        <v>4603724.7429288775</v>
      </c>
      <c r="O14" s="145">
        <f t="shared" si="5"/>
        <v>47.471350770385826</v>
      </c>
      <c r="Q14" s="269" t="s">
        <v>333</v>
      </c>
      <c r="R14" s="269">
        <v>32357</v>
      </c>
      <c r="S14" s="269">
        <v>31888</v>
      </c>
      <c r="T14" s="269">
        <v>64245</v>
      </c>
      <c r="U14" s="180">
        <v>108</v>
      </c>
    </row>
    <row r="15" spans="1:21" s="180" customFormat="1" x14ac:dyDescent="0.25">
      <c r="A15" s="137">
        <v>10</v>
      </c>
      <c r="B15" s="138" t="s">
        <v>22</v>
      </c>
      <c r="C15" s="137">
        <v>35</v>
      </c>
      <c r="D15" s="137">
        <v>5</v>
      </c>
      <c r="E15" s="139">
        <v>63812</v>
      </c>
      <c r="F15" s="252">
        <v>161</v>
      </c>
      <c r="G15" s="140">
        <f t="shared" si="0"/>
        <v>2.5230364194822291E-3</v>
      </c>
      <c r="H15" s="141">
        <v>0.5</v>
      </c>
      <c r="I15" s="140">
        <f t="shared" si="1"/>
        <v>1.2536109445685943E-2</v>
      </c>
      <c r="J15" s="142">
        <f t="shared" si="2"/>
        <v>0.98746389055431405</v>
      </c>
      <c r="K15" s="143">
        <f t="shared" si="6"/>
        <v>96096.09243093025</v>
      </c>
      <c r="L15" s="144">
        <f t="shared" si="3"/>
        <v>1204.6711320168979</v>
      </c>
      <c r="M15" s="143">
        <f t="shared" si="7"/>
        <v>477468.78432460898</v>
      </c>
      <c r="N15" s="144">
        <f t="shared" si="4"/>
        <v>4121036.9793810397</v>
      </c>
      <c r="O15" s="145">
        <f t="shared" si="5"/>
        <v>42.884542702327508</v>
      </c>
      <c r="Q15" s="269" t="s">
        <v>334</v>
      </c>
      <c r="R15" s="269">
        <v>31794</v>
      </c>
      <c r="S15" s="269">
        <v>32232</v>
      </c>
      <c r="T15" s="269">
        <v>64026</v>
      </c>
      <c r="U15" s="180">
        <v>161</v>
      </c>
    </row>
    <row r="16" spans="1:21" s="180" customFormat="1" x14ac:dyDescent="0.25">
      <c r="A16" s="137">
        <v>11</v>
      </c>
      <c r="B16" s="138" t="s">
        <v>23</v>
      </c>
      <c r="C16" s="137">
        <v>40</v>
      </c>
      <c r="D16" s="137">
        <v>5</v>
      </c>
      <c r="E16" s="139">
        <v>64207</v>
      </c>
      <c r="F16" s="252">
        <v>259</v>
      </c>
      <c r="G16" s="140">
        <f t="shared" si="0"/>
        <v>4.0338280872802027E-3</v>
      </c>
      <c r="H16" s="141">
        <v>0.5</v>
      </c>
      <c r="I16" s="140">
        <f t="shared" si="1"/>
        <v>1.9967774017223171E-2</v>
      </c>
      <c r="J16" s="142">
        <f t="shared" si="2"/>
        <v>0.98003222598277684</v>
      </c>
      <c r="K16" s="143">
        <f t="shared" si="6"/>
        <v>94891.421298913352</v>
      </c>
      <c r="L16" s="144">
        <f t="shared" si="3"/>
        <v>1894.770456669823</v>
      </c>
      <c r="M16" s="143">
        <f t="shared" si="7"/>
        <v>469720.1803528922</v>
      </c>
      <c r="N16" s="144">
        <f t="shared" si="4"/>
        <v>3643568.1950564305</v>
      </c>
      <c r="O16" s="145">
        <f t="shared" si="5"/>
        <v>38.397234915251026</v>
      </c>
      <c r="Q16" s="269" t="s">
        <v>335</v>
      </c>
      <c r="R16" s="269">
        <v>30691</v>
      </c>
      <c r="S16" s="269">
        <v>33388</v>
      </c>
      <c r="T16" s="269">
        <v>64079</v>
      </c>
      <c r="U16" s="180">
        <v>259</v>
      </c>
    </row>
    <row r="17" spans="1:42" s="180" customFormat="1" x14ac:dyDescent="0.25">
      <c r="A17" s="137">
        <v>12</v>
      </c>
      <c r="B17" s="138" t="s">
        <v>24</v>
      </c>
      <c r="C17" s="137">
        <v>45</v>
      </c>
      <c r="D17" s="137">
        <v>5</v>
      </c>
      <c r="E17" s="139">
        <v>62574</v>
      </c>
      <c r="F17" s="252">
        <v>333</v>
      </c>
      <c r="G17" s="140">
        <f t="shared" si="0"/>
        <v>5.3216991082558254E-3</v>
      </c>
      <c r="H17" s="141">
        <v>0.5</v>
      </c>
      <c r="I17" s="140">
        <f t="shared" si="1"/>
        <v>2.6259137470133191E-2</v>
      </c>
      <c r="J17" s="142">
        <f t="shared" si="2"/>
        <v>0.9737408625298668</v>
      </c>
      <c r="K17" s="143">
        <f t="shared" si="6"/>
        <v>92996.650842243529</v>
      </c>
      <c r="L17" s="144">
        <f t="shared" si="3"/>
        <v>2442.0118387284456</v>
      </c>
      <c r="M17" s="143">
        <f t="shared" si="7"/>
        <v>458878.22461439652</v>
      </c>
      <c r="N17" s="144">
        <f t="shared" si="4"/>
        <v>3173848.0147035383</v>
      </c>
      <c r="O17" s="145">
        <f t="shared" si="5"/>
        <v>34.128627063006277</v>
      </c>
      <c r="Q17" s="269" t="s">
        <v>336</v>
      </c>
      <c r="R17" s="269">
        <v>31576</v>
      </c>
      <c r="S17" s="269">
        <v>35508</v>
      </c>
      <c r="T17" s="269">
        <v>67084</v>
      </c>
      <c r="U17" s="180">
        <v>333</v>
      </c>
    </row>
    <row r="18" spans="1:42" s="180" customFormat="1" x14ac:dyDescent="0.25">
      <c r="A18" s="137">
        <v>13</v>
      </c>
      <c r="B18" s="138" t="s">
        <v>25</v>
      </c>
      <c r="C18" s="137">
        <v>50</v>
      </c>
      <c r="D18" s="137">
        <v>5</v>
      </c>
      <c r="E18" s="139">
        <v>67010</v>
      </c>
      <c r="F18" s="252">
        <v>473</v>
      </c>
      <c r="G18" s="140">
        <f t="shared" si="0"/>
        <v>7.0586479629905982E-3</v>
      </c>
      <c r="H18" s="141">
        <v>0.5</v>
      </c>
      <c r="I18" s="140">
        <f t="shared" si="1"/>
        <v>3.4681233273453821E-2</v>
      </c>
      <c r="J18" s="142">
        <f t="shared" si="2"/>
        <v>0.96531876672654615</v>
      </c>
      <c r="K18" s="143">
        <f t="shared" si="6"/>
        <v>90554.639003515083</v>
      </c>
      <c r="L18" s="144">
        <f t="shared" si="3"/>
        <v>3140.546559274313</v>
      </c>
      <c r="M18" s="143">
        <f t="shared" si="7"/>
        <v>444921.82861938962</v>
      </c>
      <c r="N18" s="144">
        <f t="shared" si="4"/>
        <v>2714969.7900891416</v>
      </c>
      <c r="O18" s="145">
        <f t="shared" si="5"/>
        <v>29.98156494206502</v>
      </c>
      <c r="Q18" s="269" t="s">
        <v>337</v>
      </c>
      <c r="R18" s="269">
        <v>27475</v>
      </c>
      <c r="S18" s="269">
        <v>33193</v>
      </c>
      <c r="T18" s="269">
        <v>60668</v>
      </c>
      <c r="U18" s="180">
        <v>473</v>
      </c>
    </row>
    <row r="19" spans="1:42" s="180" customFormat="1" x14ac:dyDescent="0.25">
      <c r="A19" s="137">
        <v>14</v>
      </c>
      <c r="B19" s="138" t="s">
        <v>26</v>
      </c>
      <c r="C19" s="137">
        <v>55</v>
      </c>
      <c r="D19" s="137">
        <v>5</v>
      </c>
      <c r="E19" s="139">
        <v>62036</v>
      </c>
      <c r="F19" s="252">
        <v>547</v>
      </c>
      <c r="G19" s="140">
        <f t="shared" si="0"/>
        <v>8.8174608291959507E-3</v>
      </c>
      <c r="H19" s="141">
        <v>0.5</v>
      </c>
      <c r="I19" s="140">
        <f t="shared" si="1"/>
        <v>4.3136419913727159E-2</v>
      </c>
      <c r="J19" s="142">
        <f t="shared" si="2"/>
        <v>0.95686358008627281</v>
      </c>
      <c r="K19" s="143">
        <f t="shared" si="6"/>
        <v>87414.09244424077</v>
      </c>
      <c r="L19" s="144">
        <f t="shared" si="3"/>
        <v>3770.7309980521386</v>
      </c>
      <c r="M19" s="143">
        <f t="shared" si="7"/>
        <v>427643.63472607348</v>
      </c>
      <c r="N19" s="144">
        <f t="shared" si="4"/>
        <v>2270047.9614697518</v>
      </c>
      <c r="O19" s="145">
        <f t="shared" si="5"/>
        <v>25.968901558038343</v>
      </c>
      <c r="Q19" s="269" t="s">
        <v>338</v>
      </c>
      <c r="R19" s="269">
        <v>20589</v>
      </c>
      <c r="S19" s="269">
        <v>24481</v>
      </c>
      <c r="T19" s="269">
        <v>45070</v>
      </c>
      <c r="U19" s="180">
        <v>547</v>
      </c>
      <c r="V19" s="227">
        <f>SUM(U7:U19)</f>
        <v>2185</v>
      </c>
      <c r="W19" s="180">
        <v>630</v>
      </c>
    </row>
    <row r="20" spans="1:42" s="227" customFormat="1" x14ac:dyDescent="0.25">
      <c r="A20" s="137">
        <v>15</v>
      </c>
      <c r="B20" s="138" t="s">
        <v>27</v>
      </c>
      <c r="C20" s="137">
        <v>60</v>
      </c>
      <c r="D20" s="137">
        <v>5</v>
      </c>
      <c r="E20" s="139">
        <v>46514</v>
      </c>
      <c r="F20" s="252">
        <v>630</v>
      </c>
      <c r="G20" s="140">
        <f t="shared" si="0"/>
        <v>1.3544309240228748E-2</v>
      </c>
      <c r="H20" s="141">
        <v>0.5</v>
      </c>
      <c r="I20" s="140">
        <f t="shared" si="1"/>
        <v>6.5503545509368044E-2</v>
      </c>
      <c r="J20" s="142">
        <f t="shared" si="2"/>
        <v>0.93449645449063201</v>
      </c>
      <c r="K20" s="143">
        <f t="shared" si="6"/>
        <v>83643.361446188632</v>
      </c>
      <c r="L20" s="144">
        <f t="shared" si="3"/>
        <v>5478.9367330469395</v>
      </c>
      <c r="M20" s="143">
        <f t="shared" si="7"/>
        <v>404519.46539832582</v>
      </c>
      <c r="N20" s="144">
        <f t="shared" si="4"/>
        <v>1842404.3267436784</v>
      </c>
      <c r="O20" s="145">
        <f t="shared" si="5"/>
        <v>22.026904405664954</v>
      </c>
      <c r="Q20" s="269" t="s">
        <v>339</v>
      </c>
      <c r="R20" s="269">
        <v>17333</v>
      </c>
      <c r="S20" s="269">
        <v>21963</v>
      </c>
      <c r="T20" s="269">
        <v>39296</v>
      </c>
      <c r="W20" s="227">
        <v>739</v>
      </c>
    </row>
    <row r="21" spans="1:42" s="180" customFormat="1" x14ac:dyDescent="0.25">
      <c r="A21" s="137">
        <v>16</v>
      </c>
      <c r="B21" s="138" t="s">
        <v>28</v>
      </c>
      <c r="C21" s="137">
        <v>65</v>
      </c>
      <c r="D21" s="137">
        <v>5</v>
      </c>
      <c r="E21" s="139">
        <v>40548</v>
      </c>
      <c r="F21" s="252">
        <v>739</v>
      </c>
      <c r="G21" s="140">
        <f t="shared" si="0"/>
        <v>1.8225313209036205E-2</v>
      </c>
      <c r="H21" s="141">
        <v>0.5</v>
      </c>
      <c r="I21" s="140">
        <f t="shared" si="1"/>
        <v>8.7155476406694105E-2</v>
      </c>
      <c r="J21" s="142">
        <f t="shared" si="2"/>
        <v>0.91284452359330592</v>
      </c>
      <c r="K21" s="143">
        <f t="shared" si="6"/>
        <v>78164.424713141692</v>
      </c>
      <c r="L21" s="144">
        <f t="shared" si="3"/>
        <v>6812.4576739290351</v>
      </c>
      <c r="M21" s="143">
        <f t="shared" si="7"/>
        <v>373790.97938088584</v>
      </c>
      <c r="N21" s="144">
        <f t="shared" si="4"/>
        <v>1437884.8613453526</v>
      </c>
      <c r="O21" s="145">
        <f t="shared" si="5"/>
        <v>18.395643115423617</v>
      </c>
      <c r="Q21" s="272" t="s">
        <v>340</v>
      </c>
      <c r="R21" s="272">
        <v>11258</v>
      </c>
      <c r="S21" s="272">
        <v>14961</v>
      </c>
      <c r="T21" s="269">
        <v>26219</v>
      </c>
      <c r="W21" s="180">
        <v>797</v>
      </c>
    </row>
    <row r="22" spans="1:42" s="180" customFormat="1" x14ac:dyDescent="0.25">
      <c r="A22" s="137">
        <v>17</v>
      </c>
      <c r="B22" s="138" t="s">
        <v>29</v>
      </c>
      <c r="C22" s="137">
        <v>70</v>
      </c>
      <c r="D22" s="137">
        <v>5</v>
      </c>
      <c r="E22" s="139">
        <v>27638</v>
      </c>
      <c r="F22" s="252">
        <v>797</v>
      </c>
      <c r="G22" s="140">
        <f t="shared" si="0"/>
        <v>2.8837108329112092E-2</v>
      </c>
      <c r="H22" s="141">
        <v>0.5</v>
      </c>
      <c r="I22" s="140">
        <f t="shared" si="1"/>
        <v>0.13448979936214372</v>
      </c>
      <c r="J22" s="142">
        <f t="shared" si="2"/>
        <v>0.86551020063785633</v>
      </c>
      <c r="K22" s="143">
        <f t="shared" si="6"/>
        <v>71351.967039212657</v>
      </c>
      <c r="L22" s="144">
        <f t="shared" si="3"/>
        <v>9596.1117311980051</v>
      </c>
      <c r="M22" s="143">
        <f t="shared" si="7"/>
        <v>332769.55586806824</v>
      </c>
      <c r="N22" s="144">
        <f t="shared" si="4"/>
        <v>1064093.8819644668</v>
      </c>
      <c r="O22" s="145">
        <f t="shared" si="5"/>
        <v>14.913308295756952</v>
      </c>
      <c r="Q22" s="269" t="s">
        <v>341</v>
      </c>
      <c r="R22" s="269">
        <v>8714</v>
      </c>
      <c r="S22" s="269">
        <v>12288</v>
      </c>
      <c r="T22" s="269">
        <v>21002</v>
      </c>
      <c r="W22" s="180">
        <v>896</v>
      </c>
    </row>
    <row r="23" spans="1:42" s="180" customFormat="1" x14ac:dyDescent="0.25">
      <c r="A23" s="137">
        <v>18</v>
      </c>
      <c r="B23" s="138" t="s">
        <v>30</v>
      </c>
      <c r="C23" s="137">
        <v>75</v>
      </c>
      <c r="D23" s="137">
        <v>5</v>
      </c>
      <c r="E23" s="139">
        <v>20706</v>
      </c>
      <c r="F23" s="252">
        <v>896</v>
      </c>
      <c r="G23" s="140">
        <f t="shared" si="0"/>
        <v>4.3272481406355645E-2</v>
      </c>
      <c r="H23" s="141">
        <v>0.5</v>
      </c>
      <c r="I23" s="140">
        <f t="shared" si="1"/>
        <v>0.19524100061012811</v>
      </c>
      <c r="J23" s="142">
        <f t="shared" si="2"/>
        <v>0.80475899938987183</v>
      </c>
      <c r="K23" s="143">
        <f t="shared" si="6"/>
        <v>61755.855308014652</v>
      </c>
      <c r="L23" s="144">
        <f t="shared" si="3"/>
        <v>12057.274983871073</v>
      </c>
      <c r="M23" s="143">
        <f t="shared" si="7"/>
        <v>278636.08908039558</v>
      </c>
      <c r="N23" s="144">
        <f t="shared" si="4"/>
        <v>731324.32609639852</v>
      </c>
      <c r="O23" s="145">
        <f t="shared" si="5"/>
        <v>11.842186015379946</v>
      </c>
      <c r="Q23" s="269" t="s">
        <v>342</v>
      </c>
      <c r="R23" s="269">
        <v>5822</v>
      </c>
      <c r="S23" s="269">
        <v>9032</v>
      </c>
      <c r="T23" s="269">
        <v>14854</v>
      </c>
      <c r="W23" s="180">
        <v>1081</v>
      </c>
    </row>
    <row r="24" spans="1:42" s="180" customFormat="1" x14ac:dyDescent="0.25">
      <c r="A24" s="137">
        <v>19</v>
      </c>
      <c r="B24" s="138" t="s">
        <v>31</v>
      </c>
      <c r="C24" s="137">
        <v>80</v>
      </c>
      <c r="D24" s="137">
        <v>5</v>
      </c>
      <c r="E24" s="139">
        <v>15580</v>
      </c>
      <c r="F24" s="252">
        <v>1081</v>
      </c>
      <c r="G24" s="140">
        <f t="shared" si="0"/>
        <v>6.9383825417201547E-2</v>
      </c>
      <c r="H24" s="141">
        <v>0.5</v>
      </c>
      <c r="I24" s="140">
        <f t="shared" si="1"/>
        <v>0.29563790510050597</v>
      </c>
      <c r="J24" s="142">
        <f t="shared" si="2"/>
        <v>0.70436209489949397</v>
      </c>
      <c r="K24" s="143">
        <f t="shared" si="6"/>
        <v>49698.580324143579</v>
      </c>
      <c r="L24" s="144">
        <f t="shared" si="3"/>
        <v>14692.784173499036</v>
      </c>
      <c r="M24" s="143">
        <f t="shared" si="7"/>
        <v>211760.9411869703</v>
      </c>
      <c r="N24" s="144">
        <f t="shared" si="4"/>
        <v>452688.237016003</v>
      </c>
      <c r="O24" s="145">
        <f t="shared" si="5"/>
        <v>9.1086754201726556</v>
      </c>
      <c r="Q24" s="269" t="s">
        <v>343</v>
      </c>
      <c r="R24" s="269">
        <v>2571</v>
      </c>
      <c r="S24" s="269">
        <v>4789</v>
      </c>
      <c r="T24" s="269">
        <v>7360</v>
      </c>
      <c r="W24" s="180">
        <v>869</v>
      </c>
    </row>
    <row r="25" spans="1:42" s="184" customFormat="1" x14ac:dyDescent="0.25">
      <c r="A25" s="137">
        <v>20</v>
      </c>
      <c r="B25" s="138" t="s">
        <v>32</v>
      </c>
      <c r="C25" s="137">
        <v>85</v>
      </c>
      <c r="D25" s="137">
        <v>5</v>
      </c>
      <c r="E25" s="139">
        <v>7735</v>
      </c>
      <c r="F25" s="252">
        <v>869</v>
      </c>
      <c r="G25" s="140">
        <f t="shared" si="0"/>
        <v>0.11234647705235941</v>
      </c>
      <c r="H25" s="141">
        <v>0.5</v>
      </c>
      <c r="I25" s="140">
        <f t="shared" si="1"/>
        <v>0.4385566490032804</v>
      </c>
      <c r="J25" s="142">
        <f t="shared" si="2"/>
        <v>0.5614433509967196</v>
      </c>
      <c r="K25" s="143">
        <f t="shared" si="6"/>
        <v>35005.796150644543</v>
      </c>
      <c r="L25" s="144">
        <f t="shared" si="3"/>
        <v>15352.024655518602</v>
      </c>
      <c r="M25" s="143">
        <f t="shared" si="7"/>
        <v>136648.91911442621</v>
      </c>
      <c r="N25" s="144">
        <f t="shared" si="4"/>
        <v>240927.29582903266</v>
      </c>
      <c r="O25" s="145">
        <f t="shared" si="5"/>
        <v>6.8824972525184691</v>
      </c>
      <c r="Q25" s="269" t="s">
        <v>344</v>
      </c>
      <c r="R25" s="269">
        <v>971</v>
      </c>
      <c r="S25" s="269">
        <v>1845</v>
      </c>
      <c r="T25" s="269">
        <v>2816</v>
      </c>
      <c r="U25" s="185"/>
      <c r="V25" s="185"/>
      <c r="W25" s="185">
        <v>483</v>
      </c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37">
        <v>21</v>
      </c>
      <c r="B26" s="137" t="s">
        <v>33</v>
      </c>
      <c r="C26" s="137">
        <v>90</v>
      </c>
      <c r="D26" s="137">
        <v>5</v>
      </c>
      <c r="E26" s="139">
        <v>2999</v>
      </c>
      <c r="F26" s="252">
        <v>483</v>
      </c>
      <c r="G26" s="140">
        <f t="shared" si="0"/>
        <v>0.1610536845615205</v>
      </c>
      <c r="H26" s="141">
        <v>0.5</v>
      </c>
      <c r="I26" s="140">
        <f t="shared" si="1"/>
        <v>0.57411149411624862</v>
      </c>
      <c r="J26" s="142">
        <f t="shared" si="2"/>
        <v>0.42588850588375138</v>
      </c>
      <c r="K26" s="143">
        <f t="shared" si="6"/>
        <v>19653.77149512594</v>
      </c>
      <c r="L26" s="144">
        <f t="shared" si="3"/>
        <v>11283.456118086091</v>
      </c>
      <c r="M26" s="143">
        <f t="shared" si="7"/>
        <v>70060.217180414475</v>
      </c>
      <c r="N26" s="144">
        <f t="shared" si="4"/>
        <v>104278.37671460645</v>
      </c>
      <c r="O26" s="145">
        <f t="shared" si="5"/>
        <v>5.3057692636991876</v>
      </c>
      <c r="Q26" s="273" t="s">
        <v>345</v>
      </c>
      <c r="R26" s="273">
        <v>269</v>
      </c>
      <c r="S26" s="273">
        <v>444</v>
      </c>
      <c r="T26" s="269">
        <v>713</v>
      </c>
      <c r="U26" s="185"/>
      <c r="V26" s="185"/>
      <c r="W26" s="185">
        <v>162</v>
      </c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2" x14ac:dyDescent="0.25">
      <c r="A27" s="137">
        <v>22</v>
      </c>
      <c r="B27" s="137" t="s">
        <v>34</v>
      </c>
      <c r="C27" s="137">
        <v>95</v>
      </c>
      <c r="D27" s="137">
        <v>5</v>
      </c>
      <c r="E27" s="139">
        <v>782</v>
      </c>
      <c r="F27" s="252">
        <v>162</v>
      </c>
      <c r="G27" s="140">
        <f t="shared" si="0"/>
        <v>0.20716112531969311</v>
      </c>
      <c r="H27" s="141">
        <v>0.5</v>
      </c>
      <c r="I27" s="140">
        <f t="shared" si="1"/>
        <v>0.68239258635214828</v>
      </c>
      <c r="J27" s="142">
        <f t="shared" si="2"/>
        <v>0.31760741364785172</v>
      </c>
      <c r="K27" s="143">
        <f t="shared" si="6"/>
        <v>8370.3153770398494</v>
      </c>
      <c r="L27" s="144">
        <f t="shared" si="3"/>
        <v>5711.8411587213805</v>
      </c>
      <c r="M27" s="143">
        <f t="shared" si="7"/>
        <v>27571.973988395795</v>
      </c>
      <c r="N27" s="144">
        <f t="shared" si="4"/>
        <v>34218.159534191967</v>
      </c>
      <c r="O27" s="145">
        <f t="shared" si="5"/>
        <v>4.0880370682392586</v>
      </c>
      <c r="Q27" s="274" t="s">
        <v>13</v>
      </c>
      <c r="R27" s="274">
        <v>101</v>
      </c>
      <c r="S27" s="274">
        <v>134</v>
      </c>
      <c r="T27" s="274">
        <v>235</v>
      </c>
      <c r="U27" s="226"/>
      <c r="V27" s="226"/>
      <c r="W27" s="226">
        <v>31</v>
      </c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 x14ac:dyDescent="0.25">
      <c r="A28" s="146">
        <v>23</v>
      </c>
      <c r="B28" s="146" t="s">
        <v>13</v>
      </c>
      <c r="C28" s="146" t="s">
        <v>13</v>
      </c>
      <c r="D28" s="146">
        <v>5</v>
      </c>
      <c r="E28" s="147">
        <v>253</v>
      </c>
      <c r="F28" s="255">
        <v>31</v>
      </c>
      <c r="G28" s="148">
        <f t="shared" si="0"/>
        <v>0.1225296442687747</v>
      </c>
      <c r="H28" s="149">
        <v>0.5</v>
      </c>
      <c r="I28" s="148">
        <f t="shared" si="1"/>
        <v>0.46898638426626327</v>
      </c>
      <c r="J28" s="150">
        <f>1-I28</f>
        <v>0.53101361573373673</v>
      </c>
      <c r="K28" s="151">
        <f t="shared" si="6"/>
        <v>2658.474218318469</v>
      </c>
      <c r="L28" s="152">
        <f t="shared" si="3"/>
        <v>2658.474218318469</v>
      </c>
      <c r="M28" s="151">
        <f t="shared" si="7"/>
        <v>6646.1855457961719</v>
      </c>
      <c r="N28" s="152">
        <f t="shared" si="4"/>
        <v>6646.1855457961719</v>
      </c>
      <c r="O28" s="153">
        <f t="shared" si="5"/>
        <v>2.5</v>
      </c>
      <c r="Q28" s="275" t="s">
        <v>196</v>
      </c>
      <c r="R28" s="275">
        <v>406742</v>
      </c>
      <c r="S28" s="275">
        <v>435418</v>
      </c>
      <c r="T28" s="275">
        <v>842160</v>
      </c>
      <c r="U28" s="222"/>
      <c r="V28" s="222"/>
      <c r="W28" s="222">
        <f>SUM(W19:W27)</f>
        <v>5688</v>
      </c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E29" s="268">
        <f>SUM(E7:E28)</f>
        <v>838667</v>
      </c>
      <c r="F29" s="221">
        <f>SUM(F7:F28)</f>
        <v>7873</v>
      </c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347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x14ac:dyDescent="0.25">
      <c r="A32" s="128"/>
      <c r="B32" s="128" t="s">
        <v>51</v>
      </c>
      <c r="C32" s="128" t="s">
        <v>52</v>
      </c>
      <c r="D32" s="128" t="s">
        <v>53</v>
      </c>
      <c r="E32" s="128" t="s">
        <v>54</v>
      </c>
      <c r="F32" s="128" t="s">
        <v>55</v>
      </c>
      <c r="G32" s="128" t="s">
        <v>127</v>
      </c>
      <c r="H32" s="128" t="s">
        <v>56</v>
      </c>
      <c r="I32" s="128" t="s">
        <v>57</v>
      </c>
      <c r="J32" s="128" t="s">
        <v>58</v>
      </c>
      <c r="K32" s="128" t="s">
        <v>59</v>
      </c>
      <c r="L32" s="128" t="s">
        <v>60</v>
      </c>
      <c r="M32" s="128" t="s">
        <v>61</v>
      </c>
      <c r="N32" s="128" t="s">
        <v>62</v>
      </c>
      <c r="O32" s="128" t="s">
        <v>63</v>
      </c>
      <c r="Q32" s="222" t="s">
        <v>325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4.4" x14ac:dyDescent="0.3">
      <c r="A33" s="154">
        <v>1</v>
      </c>
      <c r="B33" s="154" t="s">
        <v>35</v>
      </c>
      <c r="C33" s="155" t="s">
        <v>0</v>
      </c>
      <c r="D33" s="155" t="s">
        <v>1</v>
      </c>
      <c r="E33" s="156" t="s">
        <v>64</v>
      </c>
      <c r="F33" s="156" t="s">
        <v>65</v>
      </c>
      <c r="G33" s="156" t="s">
        <v>66</v>
      </c>
      <c r="H33" s="155" t="s">
        <v>5</v>
      </c>
      <c r="I33" s="156" t="s">
        <v>67</v>
      </c>
      <c r="J33" s="156" t="s">
        <v>68</v>
      </c>
      <c r="K33" s="155" t="s">
        <v>69</v>
      </c>
      <c r="L33" s="156" t="s">
        <v>70</v>
      </c>
      <c r="M33" s="156" t="s">
        <v>71</v>
      </c>
      <c r="N33" s="155" t="s">
        <v>72</v>
      </c>
      <c r="O33" s="155" t="s">
        <v>73</v>
      </c>
      <c r="Q33" s="222" t="s">
        <v>197</v>
      </c>
      <c r="R33" s="222" t="s">
        <v>140</v>
      </c>
      <c r="S33" s="222" t="s">
        <v>141</v>
      </c>
      <c r="T33" s="222" t="s">
        <v>196</v>
      </c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40.799999999999997" x14ac:dyDescent="0.2">
      <c r="A34" s="157"/>
      <c r="B34" s="157"/>
      <c r="C34" s="157"/>
      <c r="D34" s="157"/>
      <c r="E34" s="157" t="s">
        <v>171</v>
      </c>
      <c r="F34" s="157" t="s">
        <v>173</v>
      </c>
      <c r="G34" s="157" t="s">
        <v>172</v>
      </c>
      <c r="H34" s="157" t="s">
        <v>178</v>
      </c>
      <c r="I34" s="157" t="s">
        <v>170</v>
      </c>
      <c r="J34" s="157" t="s">
        <v>179</v>
      </c>
      <c r="K34" s="157" t="s">
        <v>175</v>
      </c>
      <c r="L34" s="157" t="s">
        <v>174</v>
      </c>
      <c r="M34" s="157" t="s">
        <v>176</v>
      </c>
      <c r="N34" s="157" t="s">
        <v>177</v>
      </c>
      <c r="O34" s="157" t="s">
        <v>36</v>
      </c>
      <c r="Q34" s="222">
        <v>0</v>
      </c>
      <c r="R34" s="222">
        <v>3715</v>
      </c>
      <c r="S34" s="222">
        <v>3510</v>
      </c>
      <c r="T34" s="222">
        <v>7225</v>
      </c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8" x14ac:dyDescent="0.35">
      <c r="A35" s="129">
        <v>2</v>
      </c>
      <c r="B35" s="130" t="s">
        <v>74</v>
      </c>
      <c r="C35" s="129">
        <v>0</v>
      </c>
      <c r="D35" s="129">
        <v>1</v>
      </c>
      <c r="E35" s="257">
        <v>3522</v>
      </c>
      <c r="F35" s="256">
        <v>14</v>
      </c>
      <c r="G35" s="131">
        <f>+F35/E35</f>
        <v>3.9750141964792728E-3</v>
      </c>
      <c r="H35" s="132">
        <v>0.1</v>
      </c>
      <c r="I35" s="131">
        <f>+(D35*G35)/(1+D35*(1-H35)*G35)</f>
        <v>3.9608442256549537E-3</v>
      </c>
      <c r="J35" s="133">
        <f>1-I35</f>
        <v>0.9960391557743451</v>
      </c>
      <c r="K35" s="134">
        <v>100000</v>
      </c>
      <c r="L35" s="135">
        <f>+K35-K36</f>
        <v>396.08442256550188</v>
      </c>
      <c r="M35" s="134">
        <f>0.1*D35*L35+(K36*D35)</f>
        <v>99643.524019691045</v>
      </c>
      <c r="N35" s="135">
        <f>+N36+M35</f>
        <v>7183132.39659674</v>
      </c>
      <c r="O35" s="278">
        <f>+N35/K35</f>
        <v>71.8313239659674</v>
      </c>
      <c r="Q35" s="222" t="s">
        <v>326</v>
      </c>
      <c r="R35" s="222">
        <v>17164</v>
      </c>
      <c r="S35" s="222">
        <v>16193</v>
      </c>
      <c r="T35" s="222">
        <v>33357</v>
      </c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8" x14ac:dyDescent="0.35">
      <c r="A36" s="137">
        <v>3</v>
      </c>
      <c r="B36" s="138" t="s">
        <v>15</v>
      </c>
      <c r="C36" s="137">
        <v>1</v>
      </c>
      <c r="D36" s="137">
        <v>4</v>
      </c>
      <c r="E36" s="139">
        <v>16454</v>
      </c>
      <c r="F36" s="252">
        <v>12</v>
      </c>
      <c r="G36" s="140">
        <f t="shared" ref="G36:G56" si="8">+F36/E36</f>
        <v>7.2930594384344228E-4</v>
      </c>
      <c r="H36" s="141">
        <v>0.4</v>
      </c>
      <c r="I36" s="140">
        <f t="shared" ref="I36:I56" si="9">+(D36*G36)/(1+D36*(1-H36)*G36)</f>
        <v>2.9121265804353627E-3</v>
      </c>
      <c r="J36" s="142">
        <f t="shared" ref="J36:J55" si="10">1-I36</f>
        <v>0.99708787341956462</v>
      </c>
      <c r="K36" s="143">
        <f>+K35-(K35*I35)</f>
        <v>99603.915577434498</v>
      </c>
      <c r="L36" s="144">
        <f t="shared" ref="L36:L56" si="11">+K36-K37</f>
        <v>290.05921006848803</v>
      </c>
      <c r="M36" s="143">
        <f>0.4*D36*L36+(K37*D36)</f>
        <v>397719.52020557364</v>
      </c>
      <c r="N36" s="144">
        <f t="shared" ref="N36:N56" si="12">+N37+M36</f>
        <v>7083488.8725770488</v>
      </c>
      <c r="O36" s="279">
        <f t="shared" ref="O36:O56" si="13">+N36/K36</f>
        <v>71.11657038292006</v>
      </c>
      <c r="Q36" s="222" t="s">
        <v>327</v>
      </c>
      <c r="R36" s="222">
        <v>24154</v>
      </c>
      <c r="S36" s="222">
        <v>22942</v>
      </c>
      <c r="T36" s="222">
        <v>47096</v>
      </c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8" x14ac:dyDescent="0.35">
      <c r="A37" s="137">
        <v>4</v>
      </c>
      <c r="B37" s="138" t="s">
        <v>16</v>
      </c>
      <c r="C37" s="137">
        <v>5</v>
      </c>
      <c r="D37" s="137">
        <v>5</v>
      </c>
      <c r="E37" s="139">
        <v>23517</v>
      </c>
      <c r="F37" s="252">
        <v>7</v>
      </c>
      <c r="G37" s="140">
        <f t="shared" si="8"/>
        <v>2.9765701407492455E-4</v>
      </c>
      <c r="H37" s="141">
        <v>0.5</v>
      </c>
      <c r="I37" s="140">
        <f t="shared" si="9"/>
        <v>1.4871783976715038E-3</v>
      </c>
      <c r="J37" s="142">
        <f t="shared" si="10"/>
        <v>0.99851282160232846</v>
      </c>
      <c r="K37" s="143">
        <f t="shared" ref="K37:K56" si="14">+K36-(K36*I36)</f>
        <v>99313.85636736601</v>
      </c>
      <c r="L37" s="144">
        <f t="shared" si="11"/>
        <v>147.69742177899752</v>
      </c>
      <c r="M37" s="143">
        <f>0.5*D37*(K37+K38)</f>
        <v>496200.03828238259</v>
      </c>
      <c r="N37" s="144">
        <f t="shared" si="12"/>
        <v>6685769.3523714747</v>
      </c>
      <c r="O37" s="279">
        <f t="shared" si="13"/>
        <v>67.31960269109419</v>
      </c>
      <c r="Q37" s="222" t="s">
        <v>328</v>
      </c>
      <c r="R37" s="222">
        <v>25516</v>
      </c>
      <c r="S37" s="222">
        <v>24175</v>
      </c>
      <c r="T37" s="222">
        <v>49691</v>
      </c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8" x14ac:dyDescent="0.35">
      <c r="A38" s="137">
        <v>5</v>
      </c>
      <c r="B38" s="138" t="s">
        <v>17</v>
      </c>
      <c r="C38" s="137">
        <v>10</v>
      </c>
      <c r="D38" s="137">
        <v>5</v>
      </c>
      <c r="E38" s="139">
        <v>25415</v>
      </c>
      <c r="F38" s="252">
        <v>14</v>
      </c>
      <c r="G38" s="140">
        <f t="shared" si="8"/>
        <v>5.5085579382254573E-4</v>
      </c>
      <c r="H38" s="141">
        <v>0.5</v>
      </c>
      <c r="I38" s="140">
        <f t="shared" si="9"/>
        <v>2.7504911591355601E-3</v>
      </c>
      <c r="J38" s="142">
        <f t="shared" si="10"/>
        <v>0.99724950884086438</v>
      </c>
      <c r="K38" s="143">
        <f t="shared" si="14"/>
        <v>99166.158945587013</v>
      </c>
      <c r="L38" s="144">
        <f t="shared" si="11"/>
        <v>272.75564346526517</v>
      </c>
      <c r="M38" s="143">
        <f t="shared" ref="M38:M56" si="15">0.5*D38*(K38+K39)</f>
        <v>495148.90561927191</v>
      </c>
      <c r="N38" s="144">
        <f t="shared" si="12"/>
        <v>6189569.3140890924</v>
      </c>
      <c r="O38" s="279">
        <f t="shared" si="13"/>
        <v>62.416144578972158</v>
      </c>
      <c r="Q38" s="222" t="s">
        <v>329</v>
      </c>
      <c r="R38" s="222">
        <v>25390</v>
      </c>
      <c r="S38" s="222">
        <v>24007</v>
      </c>
      <c r="T38" s="222">
        <v>49397</v>
      </c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8" x14ac:dyDescent="0.35">
      <c r="A39" s="137">
        <v>6</v>
      </c>
      <c r="B39" s="138" t="s">
        <v>18</v>
      </c>
      <c r="C39" s="137">
        <v>15</v>
      </c>
      <c r="D39" s="137">
        <v>5</v>
      </c>
      <c r="E39" s="139">
        <v>24761</v>
      </c>
      <c r="F39" s="252">
        <v>57</v>
      </c>
      <c r="G39" s="140">
        <f t="shared" si="8"/>
        <v>2.3020071887242034E-3</v>
      </c>
      <c r="H39" s="141">
        <v>0.5</v>
      </c>
      <c r="I39" s="140">
        <f t="shared" si="9"/>
        <v>1.1444174513622583E-2</v>
      </c>
      <c r="J39" s="142">
        <f t="shared" si="10"/>
        <v>0.98855582548637744</v>
      </c>
      <c r="K39" s="143">
        <f t="shared" si="14"/>
        <v>98893.403302121747</v>
      </c>
      <c r="L39" s="144">
        <f t="shared" si="11"/>
        <v>1131.7533656355372</v>
      </c>
      <c r="M39" s="143">
        <f t="shared" si="15"/>
        <v>491637.63309651986</v>
      </c>
      <c r="N39" s="144">
        <f t="shared" si="12"/>
        <v>5694420.4084698204</v>
      </c>
      <c r="O39" s="279">
        <f t="shared" si="13"/>
        <v>57.581397932814866</v>
      </c>
      <c r="Q39" s="222" t="s">
        <v>330</v>
      </c>
      <c r="R39" s="222">
        <v>28377</v>
      </c>
      <c r="S39" s="222">
        <v>28897</v>
      </c>
      <c r="T39" s="222">
        <v>57274</v>
      </c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8" x14ac:dyDescent="0.35">
      <c r="A40" s="137">
        <v>7</v>
      </c>
      <c r="B40" s="138" t="s">
        <v>19</v>
      </c>
      <c r="C40" s="137">
        <v>20</v>
      </c>
      <c r="D40" s="137">
        <v>5</v>
      </c>
      <c r="E40" s="139">
        <v>27660</v>
      </c>
      <c r="F40" s="252">
        <v>47</v>
      </c>
      <c r="G40" s="140">
        <f t="shared" si="8"/>
        <v>1.6992046276211134E-3</v>
      </c>
      <c r="H40" s="141">
        <v>0.5</v>
      </c>
      <c r="I40" s="140">
        <f t="shared" si="9"/>
        <v>8.460084600846008E-3</v>
      </c>
      <c r="J40" s="142">
        <f t="shared" si="10"/>
        <v>0.99153991539915398</v>
      </c>
      <c r="K40" s="143">
        <f t="shared" si="14"/>
        <v>97761.64993648621</v>
      </c>
      <c r="L40" s="144">
        <f t="shared" si="11"/>
        <v>827.07182918096078</v>
      </c>
      <c r="M40" s="143">
        <f t="shared" si="15"/>
        <v>486740.57010947866</v>
      </c>
      <c r="N40" s="144">
        <f t="shared" si="12"/>
        <v>5202782.7753733005</v>
      </c>
      <c r="O40" s="279">
        <f t="shared" si="13"/>
        <v>53.219056539588323</v>
      </c>
      <c r="Q40" s="222" t="s">
        <v>331</v>
      </c>
      <c r="R40" s="222">
        <v>30247</v>
      </c>
      <c r="S40" s="222">
        <v>29022</v>
      </c>
      <c r="T40" s="222">
        <v>59269</v>
      </c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8" x14ac:dyDescent="0.35">
      <c r="A41" s="137">
        <v>8</v>
      </c>
      <c r="B41" s="138" t="s">
        <v>20</v>
      </c>
      <c r="C41" s="137">
        <v>25</v>
      </c>
      <c r="D41" s="137">
        <v>5</v>
      </c>
      <c r="E41" s="139">
        <v>29977</v>
      </c>
      <c r="F41" s="252">
        <v>69</v>
      </c>
      <c r="G41" s="140">
        <f t="shared" si="8"/>
        <v>2.3017646862594655E-3</v>
      </c>
      <c r="H41" s="141">
        <v>0.5</v>
      </c>
      <c r="I41" s="140">
        <f t="shared" si="9"/>
        <v>1.1442975837078557E-2</v>
      </c>
      <c r="J41" s="142">
        <f t="shared" si="10"/>
        <v>0.98855702416292146</v>
      </c>
      <c r="K41" s="143">
        <f t="shared" si="14"/>
        <v>96934.578107305249</v>
      </c>
      <c r="L41" s="144">
        <f t="shared" si="11"/>
        <v>1109.2200350593048</v>
      </c>
      <c r="M41" s="143">
        <f t="shared" si="15"/>
        <v>481899.84044887795</v>
      </c>
      <c r="N41" s="144">
        <f t="shared" si="12"/>
        <v>4716042.2052638223</v>
      </c>
      <c r="O41" s="279">
        <f t="shared" si="13"/>
        <v>48.651805138546415</v>
      </c>
      <c r="Q41" s="222" t="s">
        <v>332</v>
      </c>
      <c r="R41" s="222">
        <v>30658</v>
      </c>
      <c r="S41" s="222">
        <v>30526</v>
      </c>
      <c r="T41" s="222">
        <v>61184</v>
      </c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8" x14ac:dyDescent="0.35">
      <c r="A42" s="137">
        <v>9</v>
      </c>
      <c r="B42" s="138" t="s">
        <v>21</v>
      </c>
      <c r="C42" s="137">
        <v>30</v>
      </c>
      <c r="D42" s="137">
        <v>5</v>
      </c>
      <c r="E42" s="139">
        <v>29794</v>
      </c>
      <c r="F42" s="252">
        <v>75</v>
      </c>
      <c r="G42" s="140">
        <f t="shared" si="8"/>
        <v>2.5172853594683494E-3</v>
      </c>
      <c r="H42" s="141">
        <v>0.5</v>
      </c>
      <c r="I42" s="140">
        <f t="shared" si="9"/>
        <v>1.2507713089738672E-2</v>
      </c>
      <c r="J42" s="142">
        <f t="shared" si="10"/>
        <v>0.98749228691026136</v>
      </c>
      <c r="K42" s="143">
        <f t="shared" si="14"/>
        <v>95825.358072245945</v>
      </c>
      <c r="L42" s="144">
        <f t="shared" si="11"/>
        <v>1198.5560854891228</v>
      </c>
      <c r="M42" s="143">
        <f t="shared" si="15"/>
        <v>476130.40014750685</v>
      </c>
      <c r="N42" s="144">
        <f t="shared" si="12"/>
        <v>4234142.3648149446</v>
      </c>
      <c r="O42" s="279">
        <f t="shared" si="13"/>
        <v>44.186032277830705</v>
      </c>
      <c r="Q42" s="222" t="s">
        <v>333</v>
      </c>
      <c r="R42" s="222">
        <v>32357</v>
      </c>
      <c r="S42" s="222">
        <v>31888</v>
      </c>
      <c r="T42" s="222">
        <v>64245</v>
      </c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8" x14ac:dyDescent="0.35">
      <c r="A43" s="137">
        <v>10</v>
      </c>
      <c r="B43" s="138" t="s">
        <v>22</v>
      </c>
      <c r="C43" s="137">
        <v>35</v>
      </c>
      <c r="D43" s="137">
        <v>5</v>
      </c>
      <c r="E43" s="139">
        <v>32048</v>
      </c>
      <c r="F43" s="252">
        <v>113</v>
      </c>
      <c r="G43" s="140">
        <f t="shared" si="8"/>
        <v>3.5259610584123815E-3</v>
      </c>
      <c r="H43" s="141">
        <v>0.5</v>
      </c>
      <c r="I43" s="140">
        <f t="shared" si="9"/>
        <v>1.7475758184995593E-2</v>
      </c>
      <c r="J43" s="142">
        <f t="shared" si="10"/>
        <v>0.98252424181500442</v>
      </c>
      <c r="K43" s="143">
        <f t="shared" si="14"/>
        <v>94626.801986756822</v>
      </c>
      <c r="L43" s="144">
        <f t="shared" si="11"/>
        <v>1653.6751093400235</v>
      </c>
      <c r="M43" s="143">
        <f t="shared" si="15"/>
        <v>468999.82216043404</v>
      </c>
      <c r="N43" s="144">
        <f t="shared" si="12"/>
        <v>3758011.9646674381</v>
      </c>
      <c r="O43" s="279">
        <f t="shared" si="13"/>
        <v>39.71403329464075</v>
      </c>
      <c r="Q43" s="222" t="s">
        <v>334</v>
      </c>
      <c r="R43" s="222">
        <v>31794</v>
      </c>
      <c r="S43" s="222">
        <v>32232</v>
      </c>
      <c r="T43" s="222">
        <v>64026</v>
      </c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8" x14ac:dyDescent="0.35">
      <c r="A44" s="137">
        <v>11</v>
      </c>
      <c r="B44" s="138" t="s">
        <v>23</v>
      </c>
      <c r="C44" s="137">
        <v>40</v>
      </c>
      <c r="D44" s="137">
        <v>5</v>
      </c>
      <c r="E44" s="139">
        <v>31947</v>
      </c>
      <c r="F44" s="252">
        <v>187</v>
      </c>
      <c r="G44" s="140">
        <f t="shared" si="8"/>
        <v>5.8534447678968288E-3</v>
      </c>
      <c r="H44" s="141">
        <v>0.5</v>
      </c>
      <c r="I44" s="140">
        <f t="shared" si="9"/>
        <v>2.8845115611840378E-2</v>
      </c>
      <c r="J44" s="142">
        <f t="shared" si="10"/>
        <v>0.97115488438815967</v>
      </c>
      <c r="K44" s="143">
        <f t="shared" si="14"/>
        <v>92973.126877416798</v>
      </c>
      <c r="L44" s="144">
        <f t="shared" si="11"/>
        <v>2681.8205935733858</v>
      </c>
      <c r="M44" s="143">
        <f t="shared" si="15"/>
        <v>458161.08290315053</v>
      </c>
      <c r="N44" s="144">
        <f t="shared" si="12"/>
        <v>3289012.1425070041</v>
      </c>
      <c r="O44" s="279">
        <f t="shared" si="13"/>
        <v>35.375944135379036</v>
      </c>
      <c r="Q44" s="222" t="s">
        <v>335</v>
      </c>
      <c r="R44" s="222">
        <v>30691</v>
      </c>
      <c r="S44" s="222">
        <v>33388</v>
      </c>
      <c r="T44" s="222">
        <v>64079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8" x14ac:dyDescent="0.35">
      <c r="A45" s="137">
        <v>12</v>
      </c>
      <c r="B45" s="138" t="s">
        <v>24</v>
      </c>
      <c r="C45" s="137">
        <v>45</v>
      </c>
      <c r="D45" s="137">
        <v>5</v>
      </c>
      <c r="E45" s="139">
        <v>30129</v>
      </c>
      <c r="F45" s="252">
        <v>224</v>
      </c>
      <c r="G45" s="140">
        <f t="shared" si="8"/>
        <v>7.4346974675561749E-3</v>
      </c>
      <c r="H45" s="141">
        <v>0.5</v>
      </c>
      <c r="I45" s="140">
        <f t="shared" si="9"/>
        <v>3.6495161132653393E-2</v>
      </c>
      <c r="J45" s="142">
        <f t="shared" si="10"/>
        <v>0.96350483886734661</v>
      </c>
      <c r="K45" s="143">
        <f t="shared" si="14"/>
        <v>90291.306283843413</v>
      </c>
      <c r="L45" s="144">
        <f t="shared" si="11"/>
        <v>3295.1957717066252</v>
      </c>
      <c r="M45" s="143">
        <f t="shared" si="15"/>
        <v>443218.54198995046</v>
      </c>
      <c r="N45" s="144">
        <f t="shared" si="12"/>
        <v>2830851.0596038536</v>
      </c>
      <c r="O45" s="279">
        <f t="shared" si="13"/>
        <v>31.35242113681106</v>
      </c>
      <c r="Q45" s="222" t="s">
        <v>336</v>
      </c>
      <c r="R45" s="222">
        <v>31576</v>
      </c>
      <c r="S45" s="222">
        <v>35508</v>
      </c>
      <c r="T45" s="222">
        <v>67084</v>
      </c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8" x14ac:dyDescent="0.35">
      <c r="A46" s="137">
        <v>13</v>
      </c>
      <c r="B46" s="138" t="s">
        <v>25</v>
      </c>
      <c r="C46" s="137">
        <v>50</v>
      </c>
      <c r="D46" s="137">
        <v>5</v>
      </c>
      <c r="E46" s="139">
        <v>31410</v>
      </c>
      <c r="F46" s="252">
        <v>306</v>
      </c>
      <c r="G46" s="140">
        <f t="shared" si="8"/>
        <v>9.7421203438395419E-3</v>
      </c>
      <c r="H46" s="141">
        <v>0.5</v>
      </c>
      <c r="I46" s="140">
        <f t="shared" si="9"/>
        <v>4.7552447552447551E-2</v>
      </c>
      <c r="J46" s="142">
        <f t="shared" si="10"/>
        <v>0.95244755244755241</v>
      </c>
      <c r="K46" s="143">
        <f t="shared" si="14"/>
        <v>86996.110512136787</v>
      </c>
      <c r="L46" s="144">
        <f t="shared" si="11"/>
        <v>4136.8779823953082</v>
      </c>
      <c r="M46" s="143">
        <f t="shared" si="15"/>
        <v>424638.3576046956</v>
      </c>
      <c r="N46" s="144">
        <f t="shared" si="12"/>
        <v>2387632.5176139032</v>
      </c>
      <c r="O46" s="279">
        <f t="shared" si="13"/>
        <v>27.445278916013212</v>
      </c>
      <c r="Q46" s="222" t="s">
        <v>337</v>
      </c>
      <c r="R46" s="222">
        <v>27475</v>
      </c>
      <c r="S46" s="222">
        <v>33193</v>
      </c>
      <c r="T46" s="222">
        <v>60668</v>
      </c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8" x14ac:dyDescent="0.35">
      <c r="A47" s="137">
        <v>14</v>
      </c>
      <c r="B47" s="138" t="s">
        <v>26</v>
      </c>
      <c r="C47" s="137">
        <v>55</v>
      </c>
      <c r="D47" s="137">
        <v>5</v>
      </c>
      <c r="E47" s="139">
        <v>28368</v>
      </c>
      <c r="F47" s="252">
        <v>349</v>
      </c>
      <c r="G47" s="140">
        <f t="shared" si="8"/>
        <v>1.2302594472645234E-2</v>
      </c>
      <c r="H47" s="141">
        <v>0.5</v>
      </c>
      <c r="I47" s="140">
        <f t="shared" si="9"/>
        <v>5.9677502094697431E-2</v>
      </c>
      <c r="J47" s="142">
        <f t="shared" si="10"/>
        <v>0.94032249790530253</v>
      </c>
      <c r="K47" s="143">
        <f t="shared" si="14"/>
        <v>82859.232529741479</v>
      </c>
      <c r="L47" s="144">
        <f t="shared" si="11"/>
        <v>4944.8320228586672</v>
      </c>
      <c r="M47" s="143">
        <f t="shared" si="15"/>
        <v>401934.08259156073</v>
      </c>
      <c r="N47" s="144">
        <f t="shared" si="12"/>
        <v>1962994.1600092077</v>
      </c>
      <c r="O47" s="279">
        <f t="shared" si="13"/>
        <v>23.690711343538101</v>
      </c>
      <c r="Q47" s="222" t="s">
        <v>338</v>
      </c>
      <c r="R47" s="222">
        <v>20589</v>
      </c>
      <c r="S47" s="222">
        <v>24481</v>
      </c>
      <c r="T47" s="222">
        <v>45070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8" x14ac:dyDescent="0.35">
      <c r="A48" s="137">
        <v>15</v>
      </c>
      <c r="B48" s="138" t="s">
        <v>27</v>
      </c>
      <c r="C48" s="137">
        <v>60</v>
      </c>
      <c r="D48" s="137">
        <v>5</v>
      </c>
      <c r="E48" s="139">
        <v>21196</v>
      </c>
      <c r="F48" s="252">
        <v>387</v>
      </c>
      <c r="G48" s="140">
        <f t="shared" si="8"/>
        <v>1.8258161917342895E-2</v>
      </c>
      <c r="H48" s="141">
        <v>0.5</v>
      </c>
      <c r="I48" s="140">
        <f t="shared" si="9"/>
        <v>8.7305705326324812E-2</v>
      </c>
      <c r="J48" s="142">
        <f t="shared" si="10"/>
        <v>0.91269429467367513</v>
      </c>
      <c r="K48" s="143">
        <f t="shared" si="14"/>
        <v>77914.400506882812</v>
      </c>
      <c r="L48" s="144">
        <f t="shared" si="11"/>
        <v>6802.3716913311655</v>
      </c>
      <c r="M48" s="143">
        <f t="shared" si="15"/>
        <v>372566.07330608618</v>
      </c>
      <c r="N48" s="144">
        <f t="shared" si="12"/>
        <v>1561060.077417647</v>
      </c>
      <c r="O48" s="279">
        <f t="shared" si="13"/>
        <v>20.035578368850388</v>
      </c>
      <c r="P48" s="183"/>
      <c r="Q48" s="180" t="s">
        <v>339</v>
      </c>
      <c r="R48" s="180">
        <v>17333</v>
      </c>
      <c r="S48" s="180">
        <v>21963</v>
      </c>
      <c r="T48" s="180">
        <v>39296</v>
      </c>
    </row>
    <row r="49" spans="1:20" s="185" customFormat="1" ht="18" x14ac:dyDescent="0.35">
      <c r="A49" s="137">
        <v>16</v>
      </c>
      <c r="B49" s="138" t="s">
        <v>28</v>
      </c>
      <c r="C49" s="137">
        <v>65</v>
      </c>
      <c r="D49" s="137">
        <v>5</v>
      </c>
      <c r="E49" s="139">
        <v>17916</v>
      </c>
      <c r="F49" s="252">
        <v>454</v>
      </c>
      <c r="G49" s="140">
        <f t="shared" si="8"/>
        <v>2.5340477785219914E-2</v>
      </c>
      <c r="H49" s="141">
        <v>0.5</v>
      </c>
      <c r="I49" s="140">
        <f t="shared" si="9"/>
        <v>0.11915385019159097</v>
      </c>
      <c r="J49" s="142">
        <f t="shared" si="10"/>
        <v>0.88084614980840903</v>
      </c>
      <c r="K49" s="143">
        <f t="shared" si="14"/>
        <v>71112.028815551646</v>
      </c>
      <c r="L49" s="144">
        <f t="shared" si="11"/>
        <v>8473.2720283083399</v>
      </c>
      <c r="M49" s="143">
        <f t="shared" si="15"/>
        <v>334376.9640069874</v>
      </c>
      <c r="N49" s="144">
        <f t="shared" si="12"/>
        <v>1188494.0041115608</v>
      </c>
      <c r="O49" s="279">
        <f t="shared" si="13"/>
        <v>16.712981248140771</v>
      </c>
      <c r="Q49" s="185" t="s">
        <v>340</v>
      </c>
      <c r="R49" s="185">
        <v>11258</v>
      </c>
      <c r="S49" s="185">
        <v>14961</v>
      </c>
      <c r="T49" s="185">
        <v>26219</v>
      </c>
    </row>
    <row r="50" spans="1:20" s="185" customFormat="1" ht="18" x14ac:dyDescent="0.35">
      <c r="A50" s="137">
        <v>17</v>
      </c>
      <c r="B50" s="138" t="s">
        <v>29</v>
      </c>
      <c r="C50" s="137">
        <v>70</v>
      </c>
      <c r="D50" s="137">
        <v>5</v>
      </c>
      <c r="E50" s="139">
        <v>11881</v>
      </c>
      <c r="F50" s="252">
        <v>433</v>
      </c>
      <c r="G50" s="140">
        <f t="shared" si="8"/>
        <v>3.644474370844205E-2</v>
      </c>
      <c r="H50" s="141">
        <v>0.5</v>
      </c>
      <c r="I50" s="140">
        <f t="shared" si="9"/>
        <v>0.1670073668376596</v>
      </c>
      <c r="J50" s="142">
        <f t="shared" si="10"/>
        <v>0.8329926331623404</v>
      </c>
      <c r="K50" s="143">
        <f t="shared" si="14"/>
        <v>62638.756787243306</v>
      </c>
      <c r="L50" s="144">
        <f t="shared" si="11"/>
        <v>10461.133833022082</v>
      </c>
      <c r="M50" s="143">
        <f t="shared" si="15"/>
        <v>287040.94935366133</v>
      </c>
      <c r="N50" s="144">
        <f t="shared" si="12"/>
        <v>854117.04010457336</v>
      </c>
      <c r="O50" s="279">
        <f t="shared" si="13"/>
        <v>13.635600128617472</v>
      </c>
      <c r="Q50" s="185" t="s">
        <v>341</v>
      </c>
      <c r="R50" s="185">
        <v>8714</v>
      </c>
      <c r="S50" s="185">
        <v>12288</v>
      </c>
      <c r="T50" s="185">
        <v>21002</v>
      </c>
    </row>
    <row r="51" spans="1:20" s="185" customFormat="1" ht="18" x14ac:dyDescent="0.35">
      <c r="A51" s="137">
        <v>18</v>
      </c>
      <c r="B51" s="138" t="s">
        <v>30</v>
      </c>
      <c r="C51" s="137">
        <v>75</v>
      </c>
      <c r="D51" s="137">
        <v>5</v>
      </c>
      <c r="E51" s="139">
        <v>8615</v>
      </c>
      <c r="F51" s="252">
        <v>464</v>
      </c>
      <c r="G51" s="140">
        <f t="shared" si="8"/>
        <v>5.3859547301218808E-2</v>
      </c>
      <c r="H51" s="141">
        <v>0.5</v>
      </c>
      <c r="I51" s="140">
        <f t="shared" si="9"/>
        <v>0.23734015345268539</v>
      </c>
      <c r="J51" s="142">
        <f t="shared" si="10"/>
        <v>0.76265984654731467</v>
      </c>
      <c r="K51" s="143">
        <f t="shared" si="14"/>
        <v>52177.622954221224</v>
      </c>
      <c r="L51" s="144">
        <f t="shared" si="11"/>
        <v>12383.845038751228</v>
      </c>
      <c r="M51" s="143">
        <f t="shared" si="15"/>
        <v>229928.50217422805</v>
      </c>
      <c r="N51" s="144">
        <f t="shared" si="12"/>
        <v>567076.09075091197</v>
      </c>
      <c r="O51" s="279">
        <f t="shared" si="13"/>
        <v>10.868185606087195</v>
      </c>
      <c r="Q51" s="185" t="s">
        <v>342</v>
      </c>
      <c r="R51" s="185">
        <v>5822</v>
      </c>
      <c r="S51" s="185">
        <v>9032</v>
      </c>
      <c r="T51" s="185">
        <v>14854</v>
      </c>
    </row>
    <row r="52" spans="1:20" s="185" customFormat="1" ht="18" x14ac:dyDescent="0.35">
      <c r="A52" s="137">
        <v>19</v>
      </c>
      <c r="B52" s="138" t="s">
        <v>31</v>
      </c>
      <c r="C52" s="137">
        <v>80</v>
      </c>
      <c r="D52" s="137">
        <v>5</v>
      </c>
      <c r="E52" s="139">
        <v>6103</v>
      </c>
      <c r="F52" s="252">
        <v>487</v>
      </c>
      <c r="G52" s="140">
        <f t="shared" si="8"/>
        <v>7.9796821235457976E-2</v>
      </c>
      <c r="H52" s="141">
        <v>0.5</v>
      </c>
      <c r="I52" s="140">
        <f t="shared" si="9"/>
        <v>0.33262755276278944</v>
      </c>
      <c r="J52" s="142">
        <f t="shared" si="10"/>
        <v>0.66737244723721056</v>
      </c>
      <c r="K52" s="143">
        <f t="shared" si="14"/>
        <v>39793.777915469997</v>
      </c>
      <c r="L52" s="144">
        <f t="shared" si="11"/>
        <v>13236.506963208722</v>
      </c>
      <c r="M52" s="143">
        <f t="shared" si="15"/>
        <v>165877.62216932815</v>
      </c>
      <c r="N52" s="144">
        <f t="shared" si="12"/>
        <v>337147.58857668389</v>
      </c>
      <c r="O52" s="279">
        <f t="shared" si="13"/>
        <v>8.472369456673686</v>
      </c>
      <c r="Q52" s="185" t="s">
        <v>343</v>
      </c>
      <c r="R52" s="185">
        <v>2571</v>
      </c>
      <c r="S52" s="185">
        <v>4789</v>
      </c>
      <c r="T52" s="185">
        <v>7360</v>
      </c>
    </row>
    <row r="53" spans="1:20" s="185" customFormat="1" ht="18" x14ac:dyDescent="0.35">
      <c r="A53" s="137">
        <v>20</v>
      </c>
      <c r="B53" s="138" t="s">
        <v>32</v>
      </c>
      <c r="C53" s="137">
        <v>85</v>
      </c>
      <c r="D53" s="137">
        <v>5</v>
      </c>
      <c r="E53" s="139">
        <v>2659</v>
      </c>
      <c r="F53" s="252">
        <v>345</v>
      </c>
      <c r="G53" s="140">
        <f t="shared" si="8"/>
        <v>0.12974802557352388</v>
      </c>
      <c r="H53" s="141">
        <v>0.5</v>
      </c>
      <c r="I53" s="140">
        <f t="shared" si="9"/>
        <v>0.48984807610393299</v>
      </c>
      <c r="J53" s="142">
        <f t="shared" si="10"/>
        <v>0.51015192389606701</v>
      </c>
      <c r="K53" s="143">
        <f t="shared" si="14"/>
        <v>26557.270952261275</v>
      </c>
      <c r="L53" s="144">
        <f t="shared" si="11"/>
        <v>13009.02808253605</v>
      </c>
      <c r="M53" s="143">
        <f t="shared" si="15"/>
        <v>100263.78455496626</v>
      </c>
      <c r="N53" s="144">
        <f t="shared" si="12"/>
        <v>171269.96640735577</v>
      </c>
      <c r="O53" s="279">
        <f t="shared" si="13"/>
        <v>6.4490800547701843</v>
      </c>
      <c r="Q53" s="185" t="s">
        <v>344</v>
      </c>
      <c r="R53" s="185">
        <v>971</v>
      </c>
      <c r="S53" s="185">
        <v>1845</v>
      </c>
      <c r="T53" s="185">
        <v>2816</v>
      </c>
    </row>
    <row r="54" spans="1:20" s="185" customFormat="1" ht="18" x14ac:dyDescent="0.35">
      <c r="A54" s="137">
        <v>21</v>
      </c>
      <c r="B54" s="137" t="s">
        <v>33</v>
      </c>
      <c r="C54" s="137">
        <v>90</v>
      </c>
      <c r="D54" s="137">
        <v>5</v>
      </c>
      <c r="E54" s="139">
        <v>1033</v>
      </c>
      <c r="F54" s="252">
        <v>177</v>
      </c>
      <c r="G54" s="140">
        <f t="shared" si="8"/>
        <v>0.17134559535333979</v>
      </c>
      <c r="H54" s="141">
        <v>0.5</v>
      </c>
      <c r="I54" s="140">
        <f t="shared" si="9"/>
        <v>0.59979667909183332</v>
      </c>
      <c r="J54" s="142">
        <f t="shared" si="10"/>
        <v>0.40020332090816668</v>
      </c>
      <c r="K54" s="143">
        <f t="shared" si="14"/>
        <v>13548.242869725225</v>
      </c>
      <c r="L54" s="144">
        <f t="shared" si="11"/>
        <v>8126.1910807907998</v>
      </c>
      <c r="M54" s="143">
        <f t="shared" si="15"/>
        <v>47425.736646649129</v>
      </c>
      <c r="N54" s="144">
        <f t="shared" si="12"/>
        <v>71006.181852389505</v>
      </c>
      <c r="O54" s="279">
        <f t="shared" si="13"/>
        <v>5.2409882621058737</v>
      </c>
      <c r="Q54" s="185" t="s">
        <v>345</v>
      </c>
      <c r="R54" s="185">
        <v>269</v>
      </c>
      <c r="S54" s="185">
        <v>444</v>
      </c>
      <c r="T54" s="185">
        <v>713</v>
      </c>
    </row>
    <row r="55" spans="1:20" s="185" customFormat="1" ht="18" x14ac:dyDescent="0.35">
      <c r="A55" s="137">
        <v>22</v>
      </c>
      <c r="B55" s="137" t="s">
        <v>34</v>
      </c>
      <c r="C55" s="137">
        <v>95</v>
      </c>
      <c r="D55" s="137">
        <v>5</v>
      </c>
      <c r="E55" s="139">
        <v>288</v>
      </c>
      <c r="F55" s="252">
        <v>53</v>
      </c>
      <c r="G55" s="140">
        <f t="shared" si="8"/>
        <v>0.18402777777777779</v>
      </c>
      <c r="H55" s="141">
        <v>0.5</v>
      </c>
      <c r="I55" s="140">
        <f t="shared" si="9"/>
        <v>0.63020214030915578</v>
      </c>
      <c r="J55" s="142">
        <f t="shared" si="10"/>
        <v>0.36979785969084422</v>
      </c>
      <c r="K55" s="143">
        <f t="shared" si="14"/>
        <v>5422.0517889344255</v>
      </c>
      <c r="L55" s="144">
        <f t="shared" si="11"/>
        <v>3416.9886422535619</v>
      </c>
      <c r="M55" s="143">
        <f t="shared" si="15"/>
        <v>18567.787339038223</v>
      </c>
      <c r="N55" s="144">
        <f t="shared" si="12"/>
        <v>23580.445205740383</v>
      </c>
      <c r="O55" s="279">
        <f t="shared" si="13"/>
        <v>4.3489892984542218</v>
      </c>
      <c r="Q55" s="185" t="s">
        <v>13</v>
      </c>
      <c r="R55" s="185">
        <v>101</v>
      </c>
      <c r="S55" s="185">
        <v>134</v>
      </c>
      <c r="T55" s="185">
        <v>235</v>
      </c>
    </row>
    <row r="56" spans="1:20" s="185" customFormat="1" ht="18" x14ac:dyDescent="0.35">
      <c r="A56" s="146">
        <v>23</v>
      </c>
      <c r="B56" s="146" t="s">
        <v>13</v>
      </c>
      <c r="C56" s="146" t="s">
        <v>13</v>
      </c>
      <c r="D56" s="146">
        <v>5</v>
      </c>
      <c r="E56" s="147">
        <v>116</v>
      </c>
      <c r="F56" s="255">
        <v>9</v>
      </c>
      <c r="G56" s="148">
        <f t="shared" si="8"/>
        <v>7.7586206896551727E-2</v>
      </c>
      <c r="H56" s="149">
        <v>0.5</v>
      </c>
      <c r="I56" s="148">
        <f t="shared" si="9"/>
        <v>0.32490974729241878</v>
      </c>
      <c r="J56" s="150">
        <f>1-I56</f>
        <v>0.67509025270758127</v>
      </c>
      <c r="K56" s="151">
        <f t="shared" si="14"/>
        <v>2005.0631466808636</v>
      </c>
      <c r="L56" s="152">
        <f t="shared" si="11"/>
        <v>2005.0631466808636</v>
      </c>
      <c r="M56" s="151">
        <f t="shared" si="15"/>
        <v>5012.6578667021586</v>
      </c>
      <c r="N56" s="152">
        <f t="shared" si="12"/>
        <v>5012.6578667021586</v>
      </c>
      <c r="O56" s="280">
        <f t="shared" si="13"/>
        <v>2.4999999999999996</v>
      </c>
      <c r="Q56" s="185" t="s">
        <v>196</v>
      </c>
      <c r="R56" s="185">
        <v>406742</v>
      </c>
      <c r="S56" s="185">
        <v>435418</v>
      </c>
      <c r="T56" s="185">
        <v>842160</v>
      </c>
    </row>
    <row r="57" spans="1:20" s="185" customFormat="1" x14ac:dyDescent="0.25">
      <c r="B57" s="220"/>
      <c r="C57" s="219"/>
      <c r="D57" s="219"/>
      <c r="E57" s="276">
        <f>SUM(E35:E56)</f>
        <v>404809</v>
      </c>
      <c r="F57" s="219">
        <f>SUM(F35:F56)</f>
        <v>4283</v>
      </c>
    </row>
    <row r="58" spans="1:20" s="185" customFormat="1" ht="17.399999999999999" x14ac:dyDescent="0.3">
      <c r="A58" s="218" t="s">
        <v>348</v>
      </c>
    </row>
    <row r="59" spans="1:20" s="185" customFormat="1" x14ac:dyDescent="0.25"/>
    <row r="60" spans="1:20" s="185" customFormat="1" x14ac:dyDescent="0.25">
      <c r="A60" s="128"/>
      <c r="B60" s="128" t="s">
        <v>51</v>
      </c>
      <c r="C60" s="128" t="s">
        <v>52</v>
      </c>
      <c r="D60" s="128" t="s">
        <v>53</v>
      </c>
      <c r="E60" s="128" t="s">
        <v>54</v>
      </c>
      <c r="F60" s="128" t="s">
        <v>55</v>
      </c>
      <c r="G60" s="128" t="s">
        <v>127</v>
      </c>
      <c r="H60" s="128" t="s">
        <v>56</v>
      </c>
      <c r="I60" s="128" t="s">
        <v>57</v>
      </c>
      <c r="J60" s="128" t="s">
        <v>58</v>
      </c>
      <c r="K60" s="128" t="s">
        <v>59</v>
      </c>
      <c r="L60" s="128" t="s">
        <v>60</v>
      </c>
      <c r="M60" s="128" t="s">
        <v>61</v>
      </c>
      <c r="N60" s="128" t="s">
        <v>62</v>
      </c>
      <c r="O60" s="128" t="s">
        <v>63</v>
      </c>
    </row>
    <row r="61" spans="1:20" s="185" customFormat="1" ht="14.4" x14ac:dyDescent="0.3">
      <c r="A61" s="154">
        <v>1</v>
      </c>
      <c r="B61" s="154" t="s">
        <v>35</v>
      </c>
      <c r="C61" s="155" t="s">
        <v>0</v>
      </c>
      <c r="D61" s="155" t="s">
        <v>1</v>
      </c>
      <c r="E61" s="156" t="s">
        <v>64</v>
      </c>
      <c r="F61" s="156" t="s">
        <v>65</v>
      </c>
      <c r="G61" s="156" t="s">
        <v>66</v>
      </c>
      <c r="H61" s="155" t="s">
        <v>5</v>
      </c>
      <c r="I61" s="156" t="s">
        <v>67</v>
      </c>
      <c r="J61" s="156" t="s">
        <v>68</v>
      </c>
      <c r="K61" s="155" t="s">
        <v>69</v>
      </c>
      <c r="L61" s="156" t="s">
        <v>70</v>
      </c>
      <c r="M61" s="156" t="s">
        <v>71</v>
      </c>
      <c r="N61" s="155" t="s">
        <v>72</v>
      </c>
      <c r="O61" s="155" t="s">
        <v>73</v>
      </c>
    </row>
    <row r="62" spans="1:20" s="185" customFormat="1" ht="40.799999999999997" x14ac:dyDescent="0.25">
      <c r="A62" s="157"/>
      <c r="B62" s="157"/>
      <c r="C62" s="157"/>
      <c r="D62" s="157"/>
      <c r="E62" s="157" t="s">
        <v>171</v>
      </c>
      <c r="F62" s="157" t="s">
        <v>173</v>
      </c>
      <c r="G62" s="157" t="s">
        <v>172</v>
      </c>
      <c r="H62" s="157" t="s">
        <v>178</v>
      </c>
      <c r="I62" s="157" t="s">
        <v>170</v>
      </c>
      <c r="J62" s="157" t="s">
        <v>179</v>
      </c>
      <c r="K62" s="157" t="s">
        <v>175</v>
      </c>
      <c r="L62" s="157" t="s">
        <v>174</v>
      </c>
      <c r="M62" s="157" t="s">
        <v>176</v>
      </c>
      <c r="N62" s="157" t="s">
        <v>177</v>
      </c>
      <c r="O62" s="157" t="s">
        <v>36</v>
      </c>
    </row>
    <row r="63" spans="1:20" s="185" customFormat="1" x14ac:dyDescent="0.25">
      <c r="A63" s="129">
        <v>2</v>
      </c>
      <c r="B63" s="130" t="s">
        <v>74</v>
      </c>
      <c r="C63" s="129">
        <v>0</v>
      </c>
      <c r="D63" s="129">
        <v>1</v>
      </c>
      <c r="E63" s="257">
        <v>3316</v>
      </c>
      <c r="F63" s="256">
        <v>20</v>
      </c>
      <c r="G63" s="131">
        <f>+F63/E63</f>
        <v>6.0313630880579009E-3</v>
      </c>
      <c r="H63" s="132">
        <v>0.1</v>
      </c>
      <c r="I63" s="131">
        <f>+(D63*G63)/(1+D63*(1-H63)*G63)</f>
        <v>5.99880023995201E-3</v>
      </c>
      <c r="J63" s="133">
        <f>1-I63</f>
        <v>0.99400119976004797</v>
      </c>
      <c r="K63" s="134">
        <v>100000</v>
      </c>
      <c r="L63" s="135">
        <f>+K63-K64</f>
        <v>599.8800239951961</v>
      </c>
      <c r="M63" s="134">
        <f>0.1*D63*L63+(K64*D63)</f>
        <v>99460.107978404325</v>
      </c>
      <c r="N63" s="135">
        <f>+N64+M63</f>
        <v>7942395.6543993056</v>
      </c>
      <c r="O63" s="136">
        <f>+N63/K63</f>
        <v>79.423956543993057</v>
      </c>
    </row>
    <row r="64" spans="1:20" s="185" customFormat="1" x14ac:dyDescent="0.25">
      <c r="A64" s="137">
        <v>3</v>
      </c>
      <c r="B64" s="138" t="s">
        <v>15</v>
      </c>
      <c r="C64" s="137">
        <v>1</v>
      </c>
      <c r="D64" s="137">
        <v>4</v>
      </c>
      <c r="E64" s="139">
        <v>15477</v>
      </c>
      <c r="F64" s="252">
        <v>4</v>
      </c>
      <c r="G64" s="140">
        <f t="shared" ref="G64:G84" si="16">+F64/E64</f>
        <v>2.5844801964204948E-4</v>
      </c>
      <c r="H64" s="141">
        <v>0.4</v>
      </c>
      <c r="I64" s="140">
        <f t="shared" ref="I64:I84" si="17">+(D64*G64)/(1+D64*(1-H64)*G64)</f>
        <v>1.033151240427208E-3</v>
      </c>
      <c r="J64" s="142">
        <f t="shared" ref="J64:J83" si="18">1-I64</f>
        <v>0.99896684875957276</v>
      </c>
      <c r="K64" s="143">
        <f>+K63-(K63*I63)</f>
        <v>99400.119976004804</v>
      </c>
      <c r="L64" s="144">
        <f t="shared" ref="L64:L84" si="19">+K64-K65</f>
        <v>102.69535725182504</v>
      </c>
      <c r="M64" s="143">
        <f>0.4*D64*L64+(K65*D64)</f>
        <v>397354.01104661485</v>
      </c>
      <c r="N64" s="144">
        <f t="shared" ref="N64:N84" si="20">+N65+M64</f>
        <v>7842935.5464209011</v>
      </c>
      <c r="O64" s="145">
        <f t="shared" ref="O64:O84" si="21">+N64/K64</f>
        <v>78.902676861096211</v>
      </c>
    </row>
    <row r="65" spans="1:42" s="185" customFormat="1" x14ac:dyDescent="0.25">
      <c r="A65" s="137">
        <v>4</v>
      </c>
      <c r="B65" s="138" t="s">
        <v>16</v>
      </c>
      <c r="C65" s="137">
        <v>5</v>
      </c>
      <c r="D65" s="137">
        <v>5</v>
      </c>
      <c r="E65" s="139">
        <v>22441</v>
      </c>
      <c r="F65" s="252">
        <v>4</v>
      </c>
      <c r="G65" s="140">
        <f t="shared" si="16"/>
        <v>1.78245176239918E-4</v>
      </c>
      <c r="H65" s="141">
        <v>0.5</v>
      </c>
      <c r="I65" s="140">
        <f t="shared" si="17"/>
        <v>8.9082891630662322E-4</v>
      </c>
      <c r="J65" s="142">
        <f t="shared" si="18"/>
        <v>0.99910917108369335</v>
      </c>
      <c r="K65" s="143">
        <f t="shared" ref="K65:K84" si="22">+K64-(K64*I64)</f>
        <v>99297.424618752979</v>
      </c>
      <c r="L65" s="144">
        <f t="shared" si="19"/>
        <v>88.457017165157595</v>
      </c>
      <c r="M65" s="143">
        <f>0.5*D65*(K65+K66)</f>
        <v>496265.98055085196</v>
      </c>
      <c r="N65" s="144">
        <f t="shared" si="20"/>
        <v>7445581.5353742866</v>
      </c>
      <c r="O65" s="145">
        <f t="shared" si="21"/>
        <v>74.982624815912288</v>
      </c>
    </row>
    <row r="66" spans="1:42" s="185" customFormat="1" x14ac:dyDescent="0.25">
      <c r="A66" s="137">
        <v>5</v>
      </c>
      <c r="B66" s="138" t="s">
        <v>17</v>
      </c>
      <c r="C66" s="137">
        <v>10</v>
      </c>
      <c r="D66" s="137">
        <v>5</v>
      </c>
      <c r="E66" s="139">
        <v>23960</v>
      </c>
      <c r="F66" s="252">
        <v>5</v>
      </c>
      <c r="G66" s="140">
        <f t="shared" si="16"/>
        <v>2.0868113522537563E-4</v>
      </c>
      <c r="H66" s="141">
        <v>0.5</v>
      </c>
      <c r="I66" s="140">
        <f t="shared" si="17"/>
        <v>1.0428616122640524E-3</v>
      </c>
      <c r="J66" s="142">
        <f t="shared" si="18"/>
        <v>0.99895713838773592</v>
      </c>
      <c r="K66" s="143">
        <f t="shared" si="22"/>
        <v>99208.967601587821</v>
      </c>
      <c r="L66" s="144">
        <f t="shared" si="19"/>
        <v>103.46122390404344</v>
      </c>
      <c r="M66" s="143">
        <f t="shared" ref="M66:M84" si="23">0.5*D66*(K66+K67)</f>
        <v>495786.184948179</v>
      </c>
      <c r="N66" s="144">
        <f t="shared" si="20"/>
        <v>6949315.5548234349</v>
      </c>
      <c r="O66" s="145">
        <f t="shared" si="21"/>
        <v>70.047252005797631</v>
      </c>
    </row>
    <row r="67" spans="1:42" s="185" customFormat="1" x14ac:dyDescent="0.25">
      <c r="A67" s="137">
        <v>6</v>
      </c>
      <c r="B67" s="138" t="s">
        <v>18</v>
      </c>
      <c r="C67" s="137">
        <v>15</v>
      </c>
      <c r="D67" s="137">
        <v>5</v>
      </c>
      <c r="E67" s="139">
        <v>23246</v>
      </c>
      <c r="F67" s="252">
        <v>13</v>
      </c>
      <c r="G67" s="140">
        <f t="shared" si="16"/>
        <v>5.5923599759098339E-4</v>
      </c>
      <c r="H67" s="141">
        <v>0.5</v>
      </c>
      <c r="I67" s="140">
        <f t="shared" si="17"/>
        <v>2.7922761346306679E-3</v>
      </c>
      <c r="J67" s="142">
        <f t="shared" si="18"/>
        <v>0.99720772386536938</v>
      </c>
      <c r="K67" s="143">
        <f t="shared" si="22"/>
        <v>99105.506377683778</v>
      </c>
      <c r="L67" s="144">
        <f t="shared" si="19"/>
        <v>276.72994026889501</v>
      </c>
      <c r="M67" s="143">
        <f t="shared" si="23"/>
        <v>494835.70703774662</v>
      </c>
      <c r="N67" s="144">
        <f t="shared" si="20"/>
        <v>6453529.369875256</v>
      </c>
      <c r="O67" s="145">
        <f t="shared" si="21"/>
        <v>65.117767980331294</v>
      </c>
    </row>
    <row r="68" spans="1:42" s="185" customFormat="1" x14ac:dyDescent="0.25">
      <c r="A68" s="137">
        <v>7</v>
      </c>
      <c r="B68" s="138" t="s">
        <v>19</v>
      </c>
      <c r="C68" s="137">
        <v>20</v>
      </c>
      <c r="D68" s="137">
        <v>5</v>
      </c>
      <c r="E68" s="139">
        <v>28347</v>
      </c>
      <c r="F68" s="252">
        <v>11</v>
      </c>
      <c r="G68" s="140">
        <f t="shared" si="16"/>
        <v>3.8804811796662784E-4</v>
      </c>
      <c r="H68" s="141">
        <v>0.5</v>
      </c>
      <c r="I68" s="140">
        <f t="shared" si="17"/>
        <v>1.9383601473153709E-3</v>
      </c>
      <c r="J68" s="142">
        <f t="shared" si="18"/>
        <v>0.99806163985268459</v>
      </c>
      <c r="K68" s="143">
        <f t="shared" si="22"/>
        <v>98828.776437414883</v>
      </c>
      <c r="L68" s="144">
        <f t="shared" si="19"/>
        <v>191.5657616542303</v>
      </c>
      <c r="M68" s="143">
        <f t="shared" si="23"/>
        <v>493664.96778293885</v>
      </c>
      <c r="N68" s="144">
        <f t="shared" si="20"/>
        <v>5958693.6628375091</v>
      </c>
      <c r="O68" s="145">
        <f t="shared" si="21"/>
        <v>60.293103665114785</v>
      </c>
    </row>
    <row r="69" spans="1:42" s="185" customFormat="1" x14ac:dyDescent="0.25">
      <c r="A69" s="137">
        <v>8</v>
      </c>
      <c r="B69" s="138" t="s">
        <v>20</v>
      </c>
      <c r="C69" s="137">
        <v>25</v>
      </c>
      <c r="D69" s="137">
        <v>5</v>
      </c>
      <c r="E69" s="139">
        <v>29137</v>
      </c>
      <c r="F69" s="252">
        <v>27</v>
      </c>
      <c r="G69" s="140">
        <f t="shared" si="16"/>
        <v>9.2665682808799811E-4</v>
      </c>
      <c r="H69" s="141">
        <v>0.5</v>
      </c>
      <c r="I69" s="140">
        <f t="shared" si="17"/>
        <v>4.6225752880549231E-3</v>
      </c>
      <c r="J69" s="142">
        <f t="shared" si="18"/>
        <v>0.99537742471194512</v>
      </c>
      <c r="K69" s="143">
        <f t="shared" si="22"/>
        <v>98637.210675760653</v>
      </c>
      <c r="L69" s="144">
        <f t="shared" si="19"/>
        <v>455.95793255243916</v>
      </c>
      <c r="M69" s="143">
        <f t="shared" si="23"/>
        <v>492046.15854742215</v>
      </c>
      <c r="N69" s="144">
        <f t="shared" si="20"/>
        <v>5465028.6950545702</v>
      </c>
      <c r="O69" s="145">
        <f t="shared" si="21"/>
        <v>55.405345078331173</v>
      </c>
    </row>
    <row r="70" spans="1:42" s="185" customFormat="1" x14ac:dyDescent="0.25">
      <c r="A70" s="137">
        <v>9</v>
      </c>
      <c r="B70" s="138" t="s">
        <v>21</v>
      </c>
      <c r="C70" s="137">
        <v>30</v>
      </c>
      <c r="D70" s="137">
        <v>5</v>
      </c>
      <c r="E70" s="139">
        <v>29249</v>
      </c>
      <c r="F70" s="252">
        <v>33</v>
      </c>
      <c r="G70" s="140">
        <f t="shared" si="16"/>
        <v>1.1282437006393381E-3</v>
      </c>
      <c r="H70" s="141">
        <v>0.5</v>
      </c>
      <c r="I70" s="140">
        <f t="shared" si="17"/>
        <v>5.6253515844740297E-3</v>
      </c>
      <c r="J70" s="142">
        <f t="shared" si="18"/>
        <v>0.99437464841552592</v>
      </c>
      <c r="K70" s="143">
        <f t="shared" si="22"/>
        <v>98181.252743208213</v>
      </c>
      <c r="L70" s="144">
        <f t="shared" si="19"/>
        <v>552.30406568465696</v>
      </c>
      <c r="M70" s="143">
        <f t="shared" si="23"/>
        <v>489525.50355182949</v>
      </c>
      <c r="N70" s="144">
        <f t="shared" si="20"/>
        <v>4972982.5365071483</v>
      </c>
      <c r="O70" s="145">
        <f t="shared" si="21"/>
        <v>50.651039761266027</v>
      </c>
    </row>
    <row r="71" spans="1:42" s="185" customFormat="1" x14ac:dyDescent="0.25">
      <c r="A71" s="137">
        <v>10</v>
      </c>
      <c r="B71" s="138" t="s">
        <v>22</v>
      </c>
      <c r="C71" s="137">
        <v>35</v>
      </c>
      <c r="D71" s="137">
        <v>5</v>
      </c>
      <c r="E71" s="139">
        <v>31764</v>
      </c>
      <c r="F71" s="252">
        <v>48</v>
      </c>
      <c r="G71" s="140">
        <f t="shared" si="16"/>
        <v>1.5111446921042689E-3</v>
      </c>
      <c r="H71" s="141">
        <v>0.5</v>
      </c>
      <c r="I71" s="140">
        <f t="shared" si="17"/>
        <v>7.5272864132480237E-3</v>
      </c>
      <c r="J71" s="142">
        <f t="shared" si="18"/>
        <v>0.99247271358675193</v>
      </c>
      <c r="K71" s="143">
        <f t="shared" si="22"/>
        <v>97628.948677523556</v>
      </c>
      <c r="L71" s="144">
        <f t="shared" si="19"/>
        <v>734.88105892001477</v>
      </c>
      <c r="M71" s="143">
        <f t="shared" si="23"/>
        <v>486307.54074031778</v>
      </c>
      <c r="N71" s="144">
        <f t="shared" si="20"/>
        <v>4483457.0329553187</v>
      </c>
      <c r="O71" s="145">
        <f t="shared" si="21"/>
        <v>45.923438628480433</v>
      </c>
      <c r="P71" s="184"/>
    </row>
    <row r="72" spans="1:42" s="184" customFormat="1" x14ac:dyDescent="0.25">
      <c r="A72" s="137">
        <v>11</v>
      </c>
      <c r="B72" s="138" t="s">
        <v>23</v>
      </c>
      <c r="C72" s="137">
        <v>40</v>
      </c>
      <c r="D72" s="137">
        <v>5</v>
      </c>
      <c r="E72" s="139">
        <v>32260</v>
      </c>
      <c r="F72" s="252">
        <v>72</v>
      </c>
      <c r="G72" s="140">
        <f t="shared" si="16"/>
        <v>2.2318660880347179E-3</v>
      </c>
      <c r="H72" s="141">
        <v>0.5</v>
      </c>
      <c r="I72" s="140">
        <f t="shared" si="17"/>
        <v>1.1097410604192354E-2</v>
      </c>
      <c r="J72" s="142">
        <f t="shared" si="18"/>
        <v>0.98890258939580766</v>
      </c>
      <c r="K72" s="143">
        <f t="shared" si="22"/>
        <v>96894.067618603542</v>
      </c>
      <c r="L72" s="144">
        <f t="shared" si="19"/>
        <v>1075.2732534740207</v>
      </c>
      <c r="M72" s="143">
        <f t="shared" si="23"/>
        <v>481782.15495933266</v>
      </c>
      <c r="N72" s="144">
        <f t="shared" si="20"/>
        <v>3997149.4922150006</v>
      </c>
      <c r="O72" s="145">
        <f t="shared" si="21"/>
        <v>41.252778322287639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137">
        <v>12</v>
      </c>
      <c r="B73" s="138" t="s">
        <v>24</v>
      </c>
      <c r="C73" s="137">
        <v>45</v>
      </c>
      <c r="D73" s="137">
        <v>5</v>
      </c>
      <c r="E73" s="139">
        <v>32445</v>
      </c>
      <c r="F73" s="252">
        <v>109</v>
      </c>
      <c r="G73" s="140">
        <f t="shared" si="16"/>
        <v>3.3595315148713207E-3</v>
      </c>
      <c r="H73" s="141">
        <v>0.5</v>
      </c>
      <c r="I73" s="140">
        <f t="shared" si="17"/>
        <v>1.6657751967601438E-2</v>
      </c>
      <c r="J73" s="142">
        <f t="shared" si="18"/>
        <v>0.98334224803239856</v>
      </c>
      <c r="K73" s="143">
        <f t="shared" si="22"/>
        <v>95818.794365129521</v>
      </c>
      <c r="L73" s="144">
        <f t="shared" si="19"/>
        <v>1596.1257103689277</v>
      </c>
      <c r="M73" s="143">
        <f t="shared" si="23"/>
        <v>475103.65754972532</v>
      </c>
      <c r="N73" s="144">
        <f t="shared" si="20"/>
        <v>3515367.3372556679</v>
      </c>
      <c r="O73" s="145">
        <f t="shared" si="21"/>
        <v>36.687659874532756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137">
        <v>13</v>
      </c>
      <c r="B74" s="138" t="s">
        <v>25</v>
      </c>
      <c r="C74" s="137">
        <v>50</v>
      </c>
      <c r="D74" s="137">
        <v>5</v>
      </c>
      <c r="E74" s="139">
        <v>35600</v>
      </c>
      <c r="F74" s="252">
        <v>167</v>
      </c>
      <c r="G74" s="140">
        <f t="shared" si="16"/>
        <v>4.691011235955056E-3</v>
      </c>
      <c r="H74" s="141">
        <v>0.5</v>
      </c>
      <c r="I74" s="140">
        <f t="shared" si="17"/>
        <v>2.3183174845561184E-2</v>
      </c>
      <c r="J74" s="142">
        <f t="shared" si="18"/>
        <v>0.97681682515443879</v>
      </c>
      <c r="K74" s="143">
        <f t="shared" si="22"/>
        <v>94222.668654760593</v>
      </c>
      <c r="L74" s="144">
        <f t="shared" si="19"/>
        <v>2184.3806018386967</v>
      </c>
      <c r="M74" s="143">
        <f t="shared" si="23"/>
        <v>465652.39176920621</v>
      </c>
      <c r="N74" s="144">
        <f t="shared" si="20"/>
        <v>3040263.6797059425</v>
      </c>
      <c r="O74" s="145">
        <f t="shared" si="21"/>
        <v>32.26679654813973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137">
        <v>14</v>
      </c>
      <c r="B75" s="138" t="s">
        <v>26</v>
      </c>
      <c r="C75" s="137">
        <v>55</v>
      </c>
      <c r="D75" s="137">
        <v>5</v>
      </c>
      <c r="E75" s="139">
        <v>33668</v>
      </c>
      <c r="F75" s="252">
        <v>198</v>
      </c>
      <c r="G75" s="140">
        <f t="shared" si="16"/>
        <v>5.8809552096946655E-3</v>
      </c>
      <c r="H75" s="141">
        <v>0.5</v>
      </c>
      <c r="I75" s="140">
        <f t="shared" si="17"/>
        <v>2.8978719667476508E-2</v>
      </c>
      <c r="J75" s="142">
        <f t="shared" si="18"/>
        <v>0.97102128033252344</v>
      </c>
      <c r="K75" s="143">
        <f t="shared" si="22"/>
        <v>92038.288052921896</v>
      </c>
      <c r="L75" s="144">
        <f t="shared" si="19"/>
        <v>2667.1517481600749</v>
      </c>
      <c r="M75" s="143">
        <f t="shared" si="23"/>
        <v>453523.56089420931</v>
      </c>
      <c r="N75" s="144">
        <f t="shared" si="20"/>
        <v>2574611.2879367364</v>
      </c>
      <c r="O75" s="145">
        <f t="shared" si="21"/>
        <v>27.973263545018767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137">
        <v>15</v>
      </c>
      <c r="B76" s="138" t="s">
        <v>27</v>
      </c>
      <c r="C76" s="137">
        <v>60</v>
      </c>
      <c r="D76" s="137">
        <v>5</v>
      </c>
      <c r="E76" s="139">
        <v>25318</v>
      </c>
      <c r="F76" s="252">
        <v>243</v>
      </c>
      <c r="G76" s="140">
        <f t="shared" si="16"/>
        <v>9.5979145272138394E-3</v>
      </c>
      <c r="H76" s="141">
        <v>0.5</v>
      </c>
      <c r="I76" s="140">
        <f t="shared" si="17"/>
        <v>4.6865055640199806E-2</v>
      </c>
      <c r="J76" s="142">
        <f t="shared" si="18"/>
        <v>0.95313494435980017</v>
      </c>
      <c r="K76" s="143">
        <f t="shared" si="22"/>
        <v>89371.136304761822</v>
      </c>
      <c r="L76" s="144">
        <f t="shared" si="19"/>
        <v>4188.3832755505427</v>
      </c>
      <c r="M76" s="143">
        <f t="shared" si="23"/>
        <v>436384.72333493282</v>
      </c>
      <c r="N76" s="144">
        <f t="shared" si="20"/>
        <v>2121087.7270425269</v>
      </c>
      <c r="O76" s="145">
        <f t="shared" si="21"/>
        <v>23.733476094669644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137">
        <v>16</v>
      </c>
      <c r="B77" s="138" t="s">
        <v>28</v>
      </c>
      <c r="C77" s="137">
        <v>65</v>
      </c>
      <c r="D77" s="137">
        <v>5</v>
      </c>
      <c r="E77" s="139">
        <v>22632</v>
      </c>
      <c r="F77" s="252">
        <v>285</v>
      </c>
      <c r="G77" s="140">
        <f t="shared" si="16"/>
        <v>1.2592788971367974E-2</v>
      </c>
      <c r="H77" s="141">
        <v>0.5</v>
      </c>
      <c r="I77" s="140">
        <f t="shared" si="17"/>
        <v>6.1042215511148239E-2</v>
      </c>
      <c r="J77" s="142">
        <f t="shared" si="18"/>
        <v>0.93895778448885181</v>
      </c>
      <c r="K77" s="143">
        <f t="shared" si="22"/>
        <v>85182.753029211279</v>
      </c>
      <c r="L77" s="144">
        <f t="shared" si="19"/>
        <v>5199.7439682420227</v>
      </c>
      <c r="M77" s="143">
        <f t="shared" si="23"/>
        <v>412914.40522545134</v>
      </c>
      <c r="N77" s="144">
        <f t="shared" si="20"/>
        <v>1684703.003707594</v>
      </c>
      <c r="O77" s="145">
        <f t="shared" si="21"/>
        <v>19.777512980002744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137">
        <v>17</v>
      </c>
      <c r="B78" s="138" t="s">
        <v>29</v>
      </c>
      <c r="C78" s="137">
        <v>70</v>
      </c>
      <c r="D78" s="137">
        <v>5</v>
      </c>
      <c r="E78" s="139">
        <v>15757</v>
      </c>
      <c r="F78" s="252">
        <v>364</v>
      </c>
      <c r="G78" s="140">
        <f t="shared" si="16"/>
        <v>2.3100844069302531E-2</v>
      </c>
      <c r="H78" s="141">
        <v>0.5</v>
      </c>
      <c r="I78" s="140">
        <f t="shared" si="17"/>
        <v>0.10919781604367912</v>
      </c>
      <c r="J78" s="142">
        <f t="shared" si="18"/>
        <v>0.89080218395632094</v>
      </c>
      <c r="K78" s="143">
        <f t="shared" si="22"/>
        <v>79983.009060969256</v>
      </c>
      <c r="L78" s="144">
        <f t="shared" si="19"/>
        <v>8733.9699100596481</v>
      </c>
      <c r="M78" s="143">
        <f t="shared" si="23"/>
        <v>378080.12052969716</v>
      </c>
      <c r="N78" s="144">
        <f t="shared" si="20"/>
        <v>1271788.5984821427</v>
      </c>
      <c r="O78" s="145">
        <f t="shared" si="21"/>
        <v>15.900734586175505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137">
        <v>18</v>
      </c>
      <c r="B79" s="138" t="s">
        <v>30</v>
      </c>
      <c r="C79" s="137">
        <v>75</v>
      </c>
      <c r="D79" s="137">
        <v>5</v>
      </c>
      <c r="E79" s="139">
        <v>12091</v>
      </c>
      <c r="F79" s="252">
        <v>432</v>
      </c>
      <c r="G79" s="140">
        <f t="shared" si="16"/>
        <v>3.5729054668761889E-2</v>
      </c>
      <c r="H79" s="141">
        <v>0.5</v>
      </c>
      <c r="I79" s="140">
        <f t="shared" si="17"/>
        <v>0.16399665932731</v>
      </c>
      <c r="J79" s="142">
        <f t="shared" si="18"/>
        <v>0.83600334067269</v>
      </c>
      <c r="K79" s="143">
        <f t="shared" si="22"/>
        <v>71249.039150909608</v>
      </c>
      <c r="L79" s="144">
        <f t="shared" si="19"/>
        <v>11684.604401029894</v>
      </c>
      <c r="M79" s="143">
        <f t="shared" si="23"/>
        <v>327033.68475197331</v>
      </c>
      <c r="N79" s="144">
        <f t="shared" si="20"/>
        <v>893708.47795244539</v>
      </c>
      <c r="O79" s="145">
        <f t="shared" si="21"/>
        <v>12.543446039454917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137">
        <v>19</v>
      </c>
      <c r="B80" s="138" t="s">
        <v>31</v>
      </c>
      <c r="C80" s="137">
        <v>80</v>
      </c>
      <c r="D80" s="137">
        <v>5</v>
      </c>
      <c r="E80" s="139">
        <v>9477</v>
      </c>
      <c r="F80" s="252">
        <v>594</v>
      </c>
      <c r="G80" s="140">
        <f t="shared" si="16"/>
        <v>6.2678062678062682E-2</v>
      </c>
      <c r="H80" s="141">
        <v>0.5</v>
      </c>
      <c r="I80" s="140">
        <f t="shared" si="17"/>
        <v>0.27093596059113306</v>
      </c>
      <c r="J80" s="142">
        <f t="shared" si="18"/>
        <v>0.72906403940886699</v>
      </c>
      <c r="K80" s="143">
        <f t="shared" si="22"/>
        <v>59564.434749879714</v>
      </c>
      <c r="L80" s="144">
        <f t="shared" si="19"/>
        <v>16138.147346026526</v>
      </c>
      <c r="M80" s="143">
        <f t="shared" si="23"/>
        <v>257476.80538433226</v>
      </c>
      <c r="N80" s="144">
        <f t="shared" si="20"/>
        <v>566674.79320047214</v>
      </c>
      <c r="O80" s="145">
        <f t="shared" si="21"/>
        <v>9.5136434279957047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137">
        <v>20</v>
      </c>
      <c r="B81" s="138" t="s">
        <v>32</v>
      </c>
      <c r="C81" s="137">
        <v>85</v>
      </c>
      <c r="D81" s="137">
        <v>5</v>
      </c>
      <c r="E81" s="139">
        <v>5076</v>
      </c>
      <c r="F81" s="252">
        <v>524</v>
      </c>
      <c r="G81" s="140">
        <f t="shared" si="16"/>
        <v>0.10323089046493301</v>
      </c>
      <c r="H81" s="141">
        <v>0.5</v>
      </c>
      <c r="I81" s="140">
        <f t="shared" si="17"/>
        <v>0.41027247103037895</v>
      </c>
      <c r="J81" s="142">
        <f t="shared" si="18"/>
        <v>0.58972752896962111</v>
      </c>
      <c r="K81" s="143">
        <f t="shared" si="22"/>
        <v>43426.287403853188</v>
      </c>
      <c r="L81" s="144">
        <f t="shared" si="19"/>
        <v>17816.610240854268</v>
      </c>
      <c r="M81" s="143">
        <f t="shared" si="23"/>
        <v>172589.91141713026</v>
      </c>
      <c r="N81" s="144">
        <f t="shared" si="20"/>
        <v>309197.98781613982</v>
      </c>
      <c r="O81" s="145">
        <f t="shared" si="21"/>
        <v>7.1200649721832976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37">
        <v>21</v>
      </c>
      <c r="B82" s="137" t="s">
        <v>33</v>
      </c>
      <c r="C82" s="137">
        <v>90</v>
      </c>
      <c r="D82" s="137">
        <v>5</v>
      </c>
      <c r="E82" s="139">
        <v>1966</v>
      </c>
      <c r="F82" s="252">
        <v>306</v>
      </c>
      <c r="G82" s="140">
        <f t="shared" si="16"/>
        <v>0.15564598168870802</v>
      </c>
      <c r="H82" s="141">
        <v>0.5</v>
      </c>
      <c r="I82" s="140">
        <f t="shared" si="17"/>
        <v>0.56023434639326253</v>
      </c>
      <c r="J82" s="142">
        <f t="shared" si="18"/>
        <v>0.43976565360673747</v>
      </c>
      <c r="K82" s="143">
        <f t="shared" si="22"/>
        <v>25609.67716299892</v>
      </c>
      <c r="L82" s="144">
        <f t="shared" si="19"/>
        <v>14347.420746755162</v>
      </c>
      <c r="M82" s="143">
        <f t="shared" si="23"/>
        <v>92179.833948106694</v>
      </c>
      <c r="N82" s="144">
        <f t="shared" si="20"/>
        <v>136608.07639900959</v>
      </c>
      <c r="O82" s="145">
        <f t="shared" si="21"/>
        <v>5.3342365672762995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37">
        <v>22</v>
      </c>
      <c r="B83" s="137" t="s">
        <v>34</v>
      </c>
      <c r="C83" s="137">
        <v>95</v>
      </c>
      <c r="D83" s="137">
        <v>5</v>
      </c>
      <c r="E83" s="139">
        <v>494</v>
      </c>
      <c r="F83" s="252">
        <v>109</v>
      </c>
      <c r="G83" s="140">
        <f t="shared" si="16"/>
        <v>0.22064777327935223</v>
      </c>
      <c r="H83" s="141">
        <v>0.5</v>
      </c>
      <c r="I83" s="140">
        <f t="shared" si="17"/>
        <v>0.71102413568166989</v>
      </c>
      <c r="J83" s="142">
        <f t="shared" si="18"/>
        <v>0.28897586431833011</v>
      </c>
      <c r="K83" s="143">
        <f t="shared" si="22"/>
        <v>11262.256416243757</v>
      </c>
      <c r="L83" s="144">
        <f t="shared" si="19"/>
        <v>8007.7361341850583</v>
      </c>
      <c r="M83" s="143">
        <f t="shared" si="23"/>
        <v>36291.941745756136</v>
      </c>
      <c r="N83" s="144">
        <f t="shared" si="20"/>
        <v>44428.242450902886</v>
      </c>
      <c r="O83" s="145">
        <f t="shared" si="21"/>
        <v>3.9448793215916504</v>
      </c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46">
        <v>23</v>
      </c>
      <c r="B84" s="146" t="s">
        <v>13</v>
      </c>
      <c r="C84" s="146" t="s">
        <v>13</v>
      </c>
      <c r="D84" s="146">
        <v>5</v>
      </c>
      <c r="E84" s="147">
        <v>137</v>
      </c>
      <c r="F84" s="255">
        <v>22</v>
      </c>
      <c r="G84" s="148">
        <f t="shared" si="16"/>
        <v>0.16058394160583941</v>
      </c>
      <c r="H84" s="149">
        <v>0.5</v>
      </c>
      <c r="I84" s="148">
        <f t="shared" si="17"/>
        <v>0.57291666666666663</v>
      </c>
      <c r="J84" s="150">
        <f>1-I84</f>
        <v>0.42708333333333337</v>
      </c>
      <c r="K84" s="151">
        <f t="shared" si="22"/>
        <v>3254.5202820586992</v>
      </c>
      <c r="L84" s="152">
        <f t="shared" si="19"/>
        <v>3254.5202820586992</v>
      </c>
      <c r="M84" s="151">
        <f t="shared" si="23"/>
        <v>8136.3007051467484</v>
      </c>
      <c r="N84" s="152">
        <f t="shared" si="20"/>
        <v>8136.3007051467484</v>
      </c>
      <c r="O84" s="153">
        <f t="shared" si="21"/>
        <v>2.5</v>
      </c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E85" s="277">
        <v>433858</v>
      </c>
      <c r="F85" s="184">
        <f>SUM(F63:F84)</f>
        <v>3590</v>
      </c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E87" s="277">
        <f>E57+E85</f>
        <v>838667</v>
      </c>
      <c r="F87" s="184">
        <f>F57+F85</f>
        <v>7873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3" manualBreakCount="3">
    <brk id="29" max="16383" man="1"/>
    <brk id="57" max="16383" man="1"/>
    <brk id="87" max="16383" man="1"/>
  </rowBreaks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</sheetPr>
  <dimension ref="A1:AP166"/>
  <sheetViews>
    <sheetView showGridLines="0" view="pageBreakPreview" topLeftCell="A61" zoomScaleNormal="100" zoomScaleSheetLayoutView="100" workbookViewId="0">
      <selection activeCell="V27" sqref="V27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321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x14ac:dyDescent="0.25">
      <c r="A4" s="128"/>
      <c r="B4" s="128" t="s">
        <v>51</v>
      </c>
      <c r="C4" s="128" t="s">
        <v>52</v>
      </c>
      <c r="D4" s="128" t="s">
        <v>53</v>
      </c>
      <c r="E4" s="128" t="s">
        <v>54</v>
      </c>
      <c r="F4" s="128" t="s">
        <v>55</v>
      </c>
      <c r="G4" s="128" t="s">
        <v>127</v>
      </c>
      <c r="H4" s="128" t="s">
        <v>56</v>
      </c>
      <c r="I4" s="128" t="s">
        <v>57</v>
      </c>
      <c r="J4" s="128" t="s">
        <v>58</v>
      </c>
      <c r="K4" s="128" t="s">
        <v>59</v>
      </c>
      <c r="L4" s="128" t="s">
        <v>60</v>
      </c>
      <c r="M4" s="128" t="s">
        <v>61</v>
      </c>
      <c r="N4" s="128" t="s">
        <v>62</v>
      </c>
      <c r="O4" s="128" t="s">
        <v>63</v>
      </c>
      <c r="Q4" s="269" t="s">
        <v>325</v>
      </c>
      <c r="R4" s="269"/>
      <c r="S4" s="269"/>
      <c r="T4" s="269"/>
    </row>
    <row r="5" spans="1:21" s="180" customFormat="1" ht="14.4" x14ac:dyDescent="0.3">
      <c r="A5" s="154">
        <v>1</v>
      </c>
      <c r="B5" s="154" t="s">
        <v>35</v>
      </c>
      <c r="C5" s="155" t="s">
        <v>0</v>
      </c>
      <c r="D5" s="155" t="s">
        <v>1</v>
      </c>
      <c r="E5" s="156" t="s">
        <v>64</v>
      </c>
      <c r="F5" s="156" t="s">
        <v>65</v>
      </c>
      <c r="G5" s="156" t="s">
        <v>66</v>
      </c>
      <c r="H5" s="155" t="s">
        <v>5</v>
      </c>
      <c r="I5" s="156" t="s">
        <v>67</v>
      </c>
      <c r="J5" s="156" t="s">
        <v>68</v>
      </c>
      <c r="K5" s="155" t="s">
        <v>69</v>
      </c>
      <c r="L5" s="156" t="s">
        <v>70</v>
      </c>
      <c r="M5" s="156" t="s">
        <v>71</v>
      </c>
      <c r="N5" s="155" t="s">
        <v>72</v>
      </c>
      <c r="O5" s="155" t="s">
        <v>73</v>
      </c>
      <c r="Q5" s="269" t="s">
        <v>197</v>
      </c>
      <c r="R5" s="269" t="s">
        <v>140</v>
      </c>
      <c r="S5" s="269" t="s">
        <v>141</v>
      </c>
      <c r="T5" s="269" t="s">
        <v>196</v>
      </c>
      <c r="U5" s="228"/>
    </row>
    <row r="6" spans="1:21" s="227" customFormat="1" ht="40.799999999999997" x14ac:dyDescent="0.2">
      <c r="A6" s="157"/>
      <c r="B6" s="157"/>
      <c r="C6" s="157"/>
      <c r="D6" s="157"/>
      <c r="E6" s="157" t="s">
        <v>171</v>
      </c>
      <c r="F6" s="157" t="s">
        <v>173</v>
      </c>
      <c r="G6" s="157" t="s">
        <v>172</v>
      </c>
      <c r="H6" s="157" t="s">
        <v>178</v>
      </c>
      <c r="I6" s="157" t="s">
        <v>170</v>
      </c>
      <c r="J6" s="157" t="s">
        <v>179</v>
      </c>
      <c r="K6" s="157" t="s">
        <v>175</v>
      </c>
      <c r="L6" s="157" t="s">
        <v>174</v>
      </c>
      <c r="M6" s="157" t="s">
        <v>176</v>
      </c>
      <c r="N6" s="157" t="s">
        <v>177</v>
      </c>
      <c r="O6" s="157" t="s">
        <v>36</v>
      </c>
      <c r="Q6" s="270">
        <v>0</v>
      </c>
      <c r="R6" s="270">
        <v>3715</v>
      </c>
      <c r="S6" s="270">
        <v>3510</v>
      </c>
      <c r="T6" s="269">
        <v>7225</v>
      </c>
      <c r="U6" s="229">
        <v>46</v>
      </c>
    </row>
    <row r="7" spans="1:21" s="180" customFormat="1" x14ac:dyDescent="0.25">
      <c r="A7" s="129">
        <v>2</v>
      </c>
      <c r="B7" s="130" t="s">
        <v>74</v>
      </c>
      <c r="C7" s="129">
        <v>0</v>
      </c>
      <c r="D7" s="129">
        <v>1</v>
      </c>
      <c r="E7" s="257">
        <v>7225</v>
      </c>
      <c r="F7" s="256">
        <v>46</v>
      </c>
      <c r="G7" s="131">
        <f>+F7/E7</f>
        <v>6.3667820069204153E-3</v>
      </c>
      <c r="H7" s="132">
        <v>0.1</v>
      </c>
      <c r="I7" s="131">
        <f>+(D7*G7)/(1+D7*(1-H7)*G7)</f>
        <v>6.3305075415611587E-3</v>
      </c>
      <c r="J7" s="133">
        <f>1-I7</f>
        <v>0.99366949245843883</v>
      </c>
      <c r="K7" s="134">
        <v>100000</v>
      </c>
      <c r="L7" s="135">
        <f>+K7-K8</f>
        <v>633.05075415610918</v>
      </c>
      <c r="M7" s="134">
        <f>0.1*D7*L7+(K8*D7)</f>
        <v>99430.254321259505</v>
      </c>
      <c r="N7" s="135">
        <f>+N8+M7</f>
        <v>7585878.2606514897</v>
      </c>
      <c r="O7" s="136">
        <f>+N7/K7</f>
        <v>75.858782606514893</v>
      </c>
      <c r="Q7" s="271" t="s">
        <v>326</v>
      </c>
      <c r="R7" s="271">
        <v>17164</v>
      </c>
      <c r="S7" s="271">
        <v>16193</v>
      </c>
      <c r="T7" s="269">
        <v>33357</v>
      </c>
      <c r="U7" s="229">
        <v>20</v>
      </c>
    </row>
    <row r="8" spans="1:21" s="180" customFormat="1" x14ac:dyDescent="0.25">
      <c r="A8" s="137">
        <v>3</v>
      </c>
      <c r="B8" s="138" t="s">
        <v>15</v>
      </c>
      <c r="C8" s="137">
        <v>1</v>
      </c>
      <c r="D8" s="137">
        <v>4</v>
      </c>
      <c r="E8" s="139">
        <v>33357</v>
      </c>
      <c r="F8" s="252">
        <v>20</v>
      </c>
      <c r="G8" s="140">
        <f t="shared" ref="G8:G28" si="0">+F8/E8</f>
        <v>5.9957430224540575E-4</v>
      </c>
      <c r="H8" s="141">
        <v>0.4</v>
      </c>
      <c r="I8" s="140">
        <f t="shared" ref="I8:I28" si="1">+(D8*G8)/(1+D8*(1-H8)*G8)</f>
        <v>2.3948510701990717E-3</v>
      </c>
      <c r="J8" s="142">
        <f t="shared" ref="J8:J27" si="2">1-I8</f>
        <v>0.9976051489298009</v>
      </c>
      <c r="K8" s="143">
        <f>+K7-(K7*I7)</f>
        <v>99366.949245843891</v>
      </c>
      <c r="L8" s="144">
        <f t="shared" ref="L8:L28" si="3">+K8-K9</f>
        <v>237.96904474383336</v>
      </c>
      <c r="M8" s="143">
        <f>0.4*D8*L8+(K9*D8)</f>
        <v>396896.67127599037</v>
      </c>
      <c r="N8" s="144">
        <f t="shared" ref="N8:N28" si="4">+N9+M8</f>
        <v>7486448.0063302303</v>
      </c>
      <c r="O8" s="145">
        <f t="shared" ref="O8:O28" si="5">+N8/K8</f>
        <v>75.341429551268604</v>
      </c>
      <c r="Q8" s="271" t="s">
        <v>327</v>
      </c>
      <c r="R8" s="271">
        <v>24154</v>
      </c>
      <c r="S8" s="271">
        <v>22942</v>
      </c>
      <c r="T8" s="269">
        <v>47096</v>
      </c>
      <c r="U8" s="229">
        <v>23</v>
      </c>
    </row>
    <row r="9" spans="1:21" s="180" customFormat="1" x14ac:dyDescent="0.25">
      <c r="A9" s="137">
        <v>4</v>
      </c>
      <c r="B9" s="138" t="s">
        <v>16</v>
      </c>
      <c r="C9" s="137">
        <v>5</v>
      </c>
      <c r="D9" s="137">
        <v>5</v>
      </c>
      <c r="E9" s="139">
        <v>47096</v>
      </c>
      <c r="F9" s="252">
        <v>23</v>
      </c>
      <c r="G9" s="140">
        <f t="shared" si="0"/>
        <v>4.8836419228809238E-4</v>
      </c>
      <c r="H9" s="141">
        <v>0.5</v>
      </c>
      <c r="I9" s="140">
        <f t="shared" si="1"/>
        <v>2.4388433520311325E-3</v>
      </c>
      <c r="J9" s="142">
        <f t="shared" si="2"/>
        <v>0.99756115664796885</v>
      </c>
      <c r="K9" s="143">
        <f t="shared" ref="K9:K28" si="6">+K8-(K8*I8)</f>
        <v>99128.980201100057</v>
      </c>
      <c r="L9" s="144">
        <f t="shared" si="3"/>
        <v>241.76005435707339</v>
      </c>
      <c r="M9" s="143">
        <f>0.5*D9*(K9+K10)</f>
        <v>495040.50086960767</v>
      </c>
      <c r="N9" s="144">
        <f t="shared" si="4"/>
        <v>7089551.3350542402</v>
      </c>
      <c r="O9" s="145">
        <f t="shared" si="5"/>
        <v>71.518453238113366</v>
      </c>
      <c r="Q9" s="271" t="s">
        <v>328</v>
      </c>
      <c r="R9" s="271">
        <v>25516</v>
      </c>
      <c r="S9" s="271">
        <v>24175</v>
      </c>
      <c r="T9" s="269">
        <v>49691</v>
      </c>
      <c r="U9" s="229">
        <v>20</v>
      </c>
    </row>
    <row r="10" spans="1:21" s="180" customFormat="1" x14ac:dyDescent="0.25">
      <c r="A10" s="137">
        <v>5</v>
      </c>
      <c r="B10" s="138" t="s">
        <v>17</v>
      </c>
      <c r="C10" s="137">
        <v>10</v>
      </c>
      <c r="D10" s="137">
        <v>5</v>
      </c>
      <c r="E10" s="139">
        <v>49691</v>
      </c>
      <c r="F10" s="252">
        <v>20</v>
      </c>
      <c r="G10" s="140">
        <f t="shared" si="0"/>
        <v>4.0248737195870481E-4</v>
      </c>
      <c r="H10" s="141">
        <v>0.5</v>
      </c>
      <c r="I10" s="140">
        <f t="shared" si="1"/>
        <v>2.0104139442311173E-3</v>
      </c>
      <c r="J10" s="142">
        <f t="shared" si="2"/>
        <v>0.99798958605576893</v>
      </c>
      <c r="K10" s="143">
        <f t="shared" si="6"/>
        <v>98887.220146742984</v>
      </c>
      <c r="L10" s="144">
        <f t="shared" si="3"/>
        <v>198.80424628926266</v>
      </c>
      <c r="M10" s="143">
        <f t="shared" ref="M10:M28" si="7">0.5*D10*(K10+K11)</f>
        <v>493939.09011799173</v>
      </c>
      <c r="N10" s="144">
        <f t="shared" si="4"/>
        <v>6594510.8341846326</v>
      </c>
      <c r="O10" s="145">
        <f t="shared" si="5"/>
        <v>66.687189956384202</v>
      </c>
      <c r="Q10" s="271" t="s">
        <v>329</v>
      </c>
      <c r="R10" s="271">
        <v>25390</v>
      </c>
      <c r="S10" s="271">
        <v>24007</v>
      </c>
      <c r="T10" s="269">
        <v>49397</v>
      </c>
      <c r="U10" s="229">
        <v>71</v>
      </c>
    </row>
    <row r="11" spans="1:21" s="180" customFormat="1" x14ac:dyDescent="0.25">
      <c r="A11" s="137">
        <v>6</v>
      </c>
      <c r="B11" s="138" t="s">
        <v>18</v>
      </c>
      <c r="C11" s="137">
        <v>15</v>
      </c>
      <c r="D11" s="137">
        <v>5</v>
      </c>
      <c r="E11" s="139">
        <v>49397</v>
      </c>
      <c r="F11" s="252">
        <v>71</v>
      </c>
      <c r="G11" s="140">
        <f t="shared" si="0"/>
        <v>1.4373342510678787E-3</v>
      </c>
      <c r="H11" s="141">
        <v>0.5</v>
      </c>
      <c r="I11" s="140">
        <f t="shared" si="1"/>
        <v>7.1609395959616341E-3</v>
      </c>
      <c r="J11" s="142">
        <f t="shared" si="2"/>
        <v>0.99283906040403835</v>
      </c>
      <c r="K11" s="143">
        <f t="shared" si="6"/>
        <v>98688.415900453721</v>
      </c>
      <c r="L11" s="144">
        <f t="shared" si="3"/>
        <v>706.70178508428216</v>
      </c>
      <c r="M11" s="143">
        <f t="shared" si="7"/>
        <v>491675.32503955794</v>
      </c>
      <c r="N11" s="144">
        <f t="shared" si="4"/>
        <v>6100571.7440666407</v>
      </c>
      <c r="O11" s="145">
        <f t="shared" si="5"/>
        <v>61.816492730213064</v>
      </c>
      <c r="Q11" s="271" t="s">
        <v>330</v>
      </c>
      <c r="R11" s="271">
        <v>28377</v>
      </c>
      <c r="S11" s="271">
        <v>28897</v>
      </c>
      <c r="T11" s="269">
        <v>57274</v>
      </c>
      <c r="U11" s="228">
        <v>78</v>
      </c>
    </row>
    <row r="12" spans="1:21" s="180" customFormat="1" x14ac:dyDescent="0.25">
      <c r="A12" s="137">
        <v>7</v>
      </c>
      <c r="B12" s="138" t="s">
        <v>19</v>
      </c>
      <c r="C12" s="137">
        <v>20</v>
      </c>
      <c r="D12" s="137">
        <v>5</v>
      </c>
      <c r="E12" s="139">
        <v>57274</v>
      </c>
      <c r="F12" s="252">
        <v>78</v>
      </c>
      <c r="G12" s="140">
        <f t="shared" si="0"/>
        <v>1.3618744980270279E-3</v>
      </c>
      <c r="H12" s="141">
        <v>0.5</v>
      </c>
      <c r="I12" s="140">
        <f t="shared" si="1"/>
        <v>6.7862673789347303E-3</v>
      </c>
      <c r="J12" s="142">
        <f t="shared" si="2"/>
        <v>0.99321373262106527</v>
      </c>
      <c r="K12" s="143">
        <f t="shared" si="6"/>
        <v>97981.714115369439</v>
      </c>
      <c r="L12" s="144">
        <f t="shared" si="3"/>
        <v>664.93011023323925</v>
      </c>
      <c r="M12" s="143">
        <f t="shared" si="7"/>
        <v>488246.24530126411</v>
      </c>
      <c r="N12" s="144">
        <f t="shared" si="4"/>
        <v>5608896.4190270826</v>
      </c>
      <c r="O12" s="145">
        <f t="shared" si="5"/>
        <v>57.244318183930091</v>
      </c>
      <c r="Q12" s="270" t="s">
        <v>331</v>
      </c>
      <c r="R12" s="270">
        <v>30247</v>
      </c>
      <c r="S12" s="270">
        <v>29022</v>
      </c>
      <c r="T12" s="269">
        <v>59269</v>
      </c>
      <c r="U12" s="180">
        <v>90</v>
      </c>
    </row>
    <row r="13" spans="1:21" s="180" customFormat="1" x14ac:dyDescent="0.25">
      <c r="A13" s="137">
        <v>8</v>
      </c>
      <c r="B13" s="138" t="s">
        <v>20</v>
      </c>
      <c r="C13" s="137">
        <v>25</v>
      </c>
      <c r="D13" s="137">
        <v>5</v>
      </c>
      <c r="E13" s="139">
        <v>59269</v>
      </c>
      <c r="F13" s="252">
        <v>90</v>
      </c>
      <c r="G13" s="140">
        <f t="shared" si="0"/>
        <v>1.5185003964973257E-3</v>
      </c>
      <c r="H13" s="141">
        <v>0.5</v>
      </c>
      <c r="I13" s="140">
        <f t="shared" si="1"/>
        <v>7.563787945002857E-3</v>
      </c>
      <c r="J13" s="142">
        <f t="shared" si="2"/>
        <v>0.9924362120549971</v>
      </c>
      <c r="K13" s="143">
        <f t="shared" si="6"/>
        <v>97316.7840051362</v>
      </c>
      <c r="L13" s="144">
        <f t="shared" si="3"/>
        <v>736.08351770449372</v>
      </c>
      <c r="M13" s="143">
        <f t="shared" si="7"/>
        <v>484743.7112314197</v>
      </c>
      <c r="N13" s="144">
        <f t="shared" si="4"/>
        <v>5120650.1737258183</v>
      </c>
      <c r="O13" s="145">
        <f t="shared" si="5"/>
        <v>52.618366154142123</v>
      </c>
      <c r="Q13" s="269" t="s">
        <v>332</v>
      </c>
      <c r="R13" s="269">
        <v>30658</v>
      </c>
      <c r="S13" s="269">
        <v>30526</v>
      </c>
      <c r="T13" s="269">
        <v>61184</v>
      </c>
      <c r="U13" s="180">
        <v>118</v>
      </c>
    </row>
    <row r="14" spans="1:21" s="180" customFormat="1" x14ac:dyDescent="0.25">
      <c r="A14" s="137">
        <v>9</v>
      </c>
      <c r="B14" s="138" t="s">
        <v>21</v>
      </c>
      <c r="C14" s="137">
        <v>30</v>
      </c>
      <c r="D14" s="137">
        <v>5</v>
      </c>
      <c r="E14" s="139">
        <v>61184</v>
      </c>
      <c r="F14" s="252">
        <v>118</v>
      </c>
      <c r="G14" s="140">
        <f t="shared" si="0"/>
        <v>1.9286087866108787E-3</v>
      </c>
      <c r="H14" s="141">
        <v>0.5</v>
      </c>
      <c r="I14" s="140">
        <f t="shared" si="1"/>
        <v>9.5967728817970346E-3</v>
      </c>
      <c r="J14" s="142">
        <f t="shared" si="2"/>
        <v>0.99040322711820294</v>
      </c>
      <c r="K14" s="143">
        <f t="shared" si="6"/>
        <v>96580.700487431706</v>
      </c>
      <c r="L14" s="144">
        <f t="shared" si="3"/>
        <v>926.86304734274745</v>
      </c>
      <c r="M14" s="143">
        <f t="shared" si="7"/>
        <v>480586.34481880168</v>
      </c>
      <c r="N14" s="144">
        <f t="shared" si="4"/>
        <v>4635906.4624943985</v>
      </c>
      <c r="O14" s="145">
        <f t="shared" si="5"/>
        <v>48.000340017182637</v>
      </c>
      <c r="Q14" s="269" t="s">
        <v>333</v>
      </c>
      <c r="R14" s="269">
        <v>32357</v>
      </c>
      <c r="S14" s="269">
        <v>31888</v>
      </c>
      <c r="T14" s="269">
        <v>64245</v>
      </c>
      <c r="U14" s="180">
        <v>167</v>
      </c>
    </row>
    <row r="15" spans="1:21" s="180" customFormat="1" x14ac:dyDescent="0.25">
      <c r="A15" s="137">
        <v>10</v>
      </c>
      <c r="B15" s="138" t="s">
        <v>22</v>
      </c>
      <c r="C15" s="137">
        <v>35</v>
      </c>
      <c r="D15" s="137">
        <v>5</v>
      </c>
      <c r="E15" s="139">
        <v>64245</v>
      </c>
      <c r="F15" s="252">
        <v>167</v>
      </c>
      <c r="G15" s="140">
        <f t="shared" si="0"/>
        <v>2.5994240796949177E-3</v>
      </c>
      <c r="H15" s="141">
        <v>0.5</v>
      </c>
      <c r="I15" s="140">
        <f t="shared" si="1"/>
        <v>1.2913203170307364E-2</v>
      </c>
      <c r="J15" s="142">
        <f t="shared" si="2"/>
        <v>0.98708679682969258</v>
      </c>
      <c r="K15" s="143">
        <f t="shared" si="6"/>
        <v>95653.837440088959</v>
      </c>
      <c r="L15" s="144">
        <f t="shared" si="3"/>
        <v>1235.1974368834199</v>
      </c>
      <c r="M15" s="143">
        <f t="shared" si="7"/>
        <v>475181.19360823621</v>
      </c>
      <c r="N15" s="144">
        <f t="shared" si="4"/>
        <v>4155320.1176755968</v>
      </c>
      <c r="O15" s="145">
        <f t="shared" si="5"/>
        <v>43.441227543831744</v>
      </c>
      <c r="Q15" s="269" t="s">
        <v>334</v>
      </c>
      <c r="R15" s="269">
        <v>31794</v>
      </c>
      <c r="S15" s="269">
        <v>32232</v>
      </c>
      <c r="T15" s="269">
        <v>64026</v>
      </c>
      <c r="U15" s="180">
        <v>241</v>
      </c>
    </row>
    <row r="16" spans="1:21" s="180" customFormat="1" x14ac:dyDescent="0.25">
      <c r="A16" s="137">
        <v>11</v>
      </c>
      <c r="B16" s="138" t="s">
        <v>23</v>
      </c>
      <c r="C16" s="137">
        <v>40</v>
      </c>
      <c r="D16" s="137">
        <v>5</v>
      </c>
      <c r="E16" s="139">
        <v>64026</v>
      </c>
      <c r="F16" s="252">
        <v>241</v>
      </c>
      <c r="G16" s="140">
        <f t="shared" si="0"/>
        <v>3.7640958360665978E-3</v>
      </c>
      <c r="H16" s="141">
        <v>0.5</v>
      </c>
      <c r="I16" s="140">
        <f t="shared" si="1"/>
        <v>1.8645025027658076E-2</v>
      </c>
      <c r="J16" s="142">
        <f t="shared" si="2"/>
        <v>0.98135497497234192</v>
      </c>
      <c r="K16" s="143">
        <f t="shared" si="6"/>
        <v>94418.640003205539</v>
      </c>
      <c r="L16" s="144">
        <f t="shared" si="3"/>
        <v>1760.4379059372004</v>
      </c>
      <c r="M16" s="143">
        <f t="shared" si="7"/>
        <v>467692.10525118466</v>
      </c>
      <c r="N16" s="144">
        <f t="shared" si="4"/>
        <v>3680138.9240673608</v>
      </c>
      <c r="O16" s="145">
        <f t="shared" si="5"/>
        <v>38.976826227770481</v>
      </c>
      <c r="Q16" s="269" t="s">
        <v>335</v>
      </c>
      <c r="R16" s="269">
        <v>30691</v>
      </c>
      <c r="S16" s="269">
        <v>33388</v>
      </c>
      <c r="T16" s="269">
        <v>64079</v>
      </c>
      <c r="U16" s="180">
        <v>296</v>
      </c>
    </row>
    <row r="17" spans="1:42" s="180" customFormat="1" x14ac:dyDescent="0.25">
      <c r="A17" s="137">
        <v>12</v>
      </c>
      <c r="B17" s="138" t="s">
        <v>24</v>
      </c>
      <c r="C17" s="137">
        <v>45</v>
      </c>
      <c r="D17" s="137">
        <v>5</v>
      </c>
      <c r="E17" s="139">
        <v>64079</v>
      </c>
      <c r="F17" s="252">
        <v>296</v>
      </c>
      <c r="G17" s="140">
        <f t="shared" si="0"/>
        <v>4.6192980539646374E-3</v>
      </c>
      <c r="H17" s="141">
        <v>0.5</v>
      </c>
      <c r="I17" s="140">
        <f t="shared" si="1"/>
        <v>2.2832811367037444E-2</v>
      </c>
      <c r="J17" s="142">
        <f t="shared" si="2"/>
        <v>0.97716718863296259</v>
      </c>
      <c r="K17" s="143">
        <f t="shared" si="6"/>
        <v>92658.202097268339</v>
      </c>
      <c r="L17" s="144">
        <f t="shared" si="3"/>
        <v>2115.6472500957607</v>
      </c>
      <c r="M17" s="143">
        <f t="shared" si="7"/>
        <v>458001.89236110228</v>
      </c>
      <c r="N17" s="144">
        <f t="shared" si="4"/>
        <v>3212446.8188161761</v>
      </c>
      <c r="O17" s="145">
        <f t="shared" si="5"/>
        <v>34.669859182502769</v>
      </c>
      <c r="Q17" s="269" t="s">
        <v>336</v>
      </c>
      <c r="R17" s="269">
        <v>31576</v>
      </c>
      <c r="S17" s="269">
        <v>35508</v>
      </c>
      <c r="T17" s="269">
        <v>67084</v>
      </c>
      <c r="U17" s="180">
        <v>447</v>
      </c>
    </row>
    <row r="18" spans="1:42" s="180" customFormat="1" x14ac:dyDescent="0.25">
      <c r="A18" s="137">
        <v>13</v>
      </c>
      <c r="B18" s="138" t="s">
        <v>25</v>
      </c>
      <c r="C18" s="137">
        <v>50</v>
      </c>
      <c r="D18" s="137">
        <v>5</v>
      </c>
      <c r="E18" s="139">
        <v>67084</v>
      </c>
      <c r="F18" s="252">
        <v>447</v>
      </c>
      <c r="G18" s="140">
        <f t="shared" si="0"/>
        <v>6.6632878182577068E-3</v>
      </c>
      <c r="H18" s="141">
        <v>0.5</v>
      </c>
      <c r="I18" s="140">
        <f t="shared" si="1"/>
        <v>3.2770540237384814E-2</v>
      </c>
      <c r="J18" s="142">
        <f t="shared" si="2"/>
        <v>0.96722945976261521</v>
      </c>
      <c r="K18" s="143">
        <f t="shared" si="6"/>
        <v>90542.554847172578</v>
      </c>
      <c r="L18" s="144">
        <f t="shared" si="3"/>
        <v>2967.1284368148918</v>
      </c>
      <c r="M18" s="143">
        <f t="shared" si="7"/>
        <v>445294.9531438257</v>
      </c>
      <c r="N18" s="144">
        <f t="shared" si="4"/>
        <v>2754444.926455074</v>
      </c>
      <c r="O18" s="145">
        <f t="shared" si="5"/>
        <v>30.421550740470281</v>
      </c>
      <c r="Q18" s="269" t="s">
        <v>337</v>
      </c>
      <c r="R18" s="269">
        <v>27475</v>
      </c>
      <c r="S18" s="269">
        <v>33193</v>
      </c>
      <c r="T18" s="269">
        <v>60668</v>
      </c>
      <c r="U18" s="180">
        <v>538</v>
      </c>
      <c r="V18" s="180">
        <f>SUM(U6:U18)</f>
        <v>2155</v>
      </c>
    </row>
    <row r="19" spans="1:42" s="180" customFormat="1" x14ac:dyDescent="0.25">
      <c r="A19" s="137">
        <v>14</v>
      </c>
      <c r="B19" s="138" t="s">
        <v>26</v>
      </c>
      <c r="C19" s="137">
        <v>55</v>
      </c>
      <c r="D19" s="137">
        <v>5</v>
      </c>
      <c r="E19" s="139">
        <v>60668</v>
      </c>
      <c r="F19" s="252">
        <v>538</v>
      </c>
      <c r="G19" s="140">
        <f t="shared" si="0"/>
        <v>8.867936968418276E-3</v>
      </c>
      <c r="H19" s="141">
        <v>0.5</v>
      </c>
      <c r="I19" s="140">
        <f t="shared" si="1"/>
        <v>4.3378001386805989E-2</v>
      </c>
      <c r="J19" s="142">
        <f t="shared" si="2"/>
        <v>0.95662199861319397</v>
      </c>
      <c r="K19" s="143">
        <f t="shared" si="6"/>
        <v>87575.426410357686</v>
      </c>
      <c r="L19" s="144">
        <f t="shared" si="3"/>
        <v>3798.8469682786235</v>
      </c>
      <c r="M19" s="143">
        <f t="shared" si="7"/>
        <v>428380.01463109191</v>
      </c>
      <c r="N19" s="144">
        <f t="shared" si="4"/>
        <v>2309149.9733112482</v>
      </c>
      <c r="O19" s="145">
        <f t="shared" si="5"/>
        <v>26.367556150867241</v>
      </c>
      <c r="Q19" s="269" t="s">
        <v>338</v>
      </c>
      <c r="R19" s="269">
        <v>20589</v>
      </c>
      <c r="S19" s="269">
        <v>24481</v>
      </c>
      <c r="T19" s="269">
        <v>45070</v>
      </c>
      <c r="U19" s="180">
        <v>589</v>
      </c>
    </row>
    <row r="20" spans="1:42" s="227" customFormat="1" x14ac:dyDescent="0.25">
      <c r="A20" s="137">
        <v>15</v>
      </c>
      <c r="B20" s="138" t="s">
        <v>27</v>
      </c>
      <c r="C20" s="137">
        <v>60</v>
      </c>
      <c r="D20" s="137">
        <v>5</v>
      </c>
      <c r="E20" s="139">
        <v>45070</v>
      </c>
      <c r="F20" s="252">
        <v>589</v>
      </c>
      <c r="G20" s="140">
        <f t="shared" si="0"/>
        <v>1.3068560017750166E-2</v>
      </c>
      <c r="H20" s="141">
        <v>0.5</v>
      </c>
      <c r="I20" s="140">
        <f t="shared" si="1"/>
        <v>6.3275500886286723E-2</v>
      </c>
      <c r="J20" s="142">
        <f t="shared" si="2"/>
        <v>0.93672449911371325</v>
      </c>
      <c r="K20" s="143">
        <f t="shared" si="6"/>
        <v>83776.579442079063</v>
      </c>
      <c r="L20" s="144">
        <f t="shared" si="3"/>
        <v>5301.0050267373445</v>
      </c>
      <c r="M20" s="143">
        <f t="shared" si="7"/>
        <v>405630.38464355195</v>
      </c>
      <c r="N20" s="144">
        <f t="shared" si="4"/>
        <v>1880769.9586801562</v>
      </c>
      <c r="O20" s="145">
        <f t="shared" si="5"/>
        <v>22.449829907181535</v>
      </c>
      <c r="Q20" s="269" t="s">
        <v>339</v>
      </c>
      <c r="R20" s="269">
        <v>17333</v>
      </c>
      <c r="S20" s="269">
        <v>21963</v>
      </c>
      <c r="T20" s="269">
        <v>39296</v>
      </c>
      <c r="U20" s="227">
        <v>704</v>
      </c>
    </row>
    <row r="21" spans="1:42" s="180" customFormat="1" x14ac:dyDescent="0.25">
      <c r="A21" s="137">
        <v>16</v>
      </c>
      <c r="B21" s="138" t="s">
        <v>28</v>
      </c>
      <c r="C21" s="137">
        <v>65</v>
      </c>
      <c r="D21" s="137">
        <v>5</v>
      </c>
      <c r="E21" s="139">
        <v>39296</v>
      </c>
      <c r="F21" s="252">
        <v>704</v>
      </c>
      <c r="G21" s="140">
        <f t="shared" si="0"/>
        <v>1.7915309446254073E-2</v>
      </c>
      <c r="H21" s="141">
        <v>0.5</v>
      </c>
      <c r="I21" s="140">
        <f t="shared" si="1"/>
        <v>8.5736554949337504E-2</v>
      </c>
      <c r="J21" s="142">
        <f t="shared" si="2"/>
        <v>0.91426344505066248</v>
      </c>
      <c r="K21" s="143">
        <f t="shared" si="6"/>
        <v>78475.574415341718</v>
      </c>
      <c r="L21" s="144">
        <f t="shared" si="3"/>
        <v>6728.2253980417736</v>
      </c>
      <c r="M21" s="143">
        <f t="shared" si="7"/>
        <v>375557.30858160416</v>
      </c>
      <c r="N21" s="144">
        <f t="shared" si="4"/>
        <v>1475139.5740366043</v>
      </c>
      <c r="O21" s="145">
        <f t="shared" si="5"/>
        <v>18.797435826710167</v>
      </c>
      <c r="Q21" s="272" t="s">
        <v>340</v>
      </c>
      <c r="R21" s="272">
        <v>11258</v>
      </c>
      <c r="S21" s="272">
        <v>14961</v>
      </c>
      <c r="T21" s="269">
        <v>26219</v>
      </c>
      <c r="U21" s="180">
        <v>707</v>
      </c>
    </row>
    <row r="22" spans="1:42" s="180" customFormat="1" x14ac:dyDescent="0.25">
      <c r="A22" s="137">
        <v>17</v>
      </c>
      <c r="B22" s="138" t="s">
        <v>29</v>
      </c>
      <c r="C22" s="137">
        <v>70</v>
      </c>
      <c r="D22" s="137">
        <v>5</v>
      </c>
      <c r="E22" s="139">
        <v>26219</v>
      </c>
      <c r="F22" s="252">
        <v>707</v>
      </c>
      <c r="G22" s="140">
        <f t="shared" si="0"/>
        <v>2.6965177924405965E-2</v>
      </c>
      <c r="H22" s="141">
        <v>0.5</v>
      </c>
      <c r="I22" s="140">
        <f t="shared" si="1"/>
        <v>0.12631089989816516</v>
      </c>
      <c r="J22" s="142">
        <f t="shared" si="2"/>
        <v>0.87368910010183487</v>
      </c>
      <c r="K22" s="143">
        <f t="shared" si="6"/>
        <v>71747.349017299945</v>
      </c>
      <c r="L22" s="144">
        <f t="shared" si="3"/>
        <v>9062.4722196828952</v>
      </c>
      <c r="M22" s="143">
        <f t="shared" si="7"/>
        <v>336080.56453729252</v>
      </c>
      <c r="N22" s="144">
        <f t="shared" si="4"/>
        <v>1099582.2654550001</v>
      </c>
      <c r="O22" s="145">
        <f t="shared" si="5"/>
        <v>15.325754616938744</v>
      </c>
      <c r="Q22" s="269" t="s">
        <v>341</v>
      </c>
      <c r="R22" s="269">
        <v>8714</v>
      </c>
      <c r="S22" s="269">
        <v>12288</v>
      </c>
      <c r="T22" s="269">
        <v>21002</v>
      </c>
      <c r="U22" s="180">
        <v>840</v>
      </c>
    </row>
    <row r="23" spans="1:42" s="180" customFormat="1" x14ac:dyDescent="0.25">
      <c r="A23" s="137">
        <v>18</v>
      </c>
      <c r="B23" s="138" t="s">
        <v>30</v>
      </c>
      <c r="C23" s="137">
        <v>75</v>
      </c>
      <c r="D23" s="137">
        <v>5</v>
      </c>
      <c r="E23" s="139">
        <v>21002</v>
      </c>
      <c r="F23" s="252">
        <v>840</v>
      </c>
      <c r="G23" s="140">
        <f t="shared" si="0"/>
        <v>3.9996190838967716E-2</v>
      </c>
      <c r="H23" s="141">
        <v>0.5</v>
      </c>
      <c r="I23" s="140">
        <f t="shared" si="1"/>
        <v>0.18180244134706949</v>
      </c>
      <c r="J23" s="142">
        <f t="shared" si="2"/>
        <v>0.81819755865293053</v>
      </c>
      <c r="K23" s="143">
        <f t="shared" si="6"/>
        <v>62684.876797617049</v>
      </c>
      <c r="L23" s="144">
        <f t="shared" si="3"/>
        <v>11396.263637347052</v>
      </c>
      <c r="M23" s="143">
        <f t="shared" si="7"/>
        <v>284933.72489471757</v>
      </c>
      <c r="N23" s="144">
        <f t="shared" si="4"/>
        <v>763501.70091770752</v>
      </c>
      <c r="O23" s="145">
        <f t="shared" si="5"/>
        <v>12.179998429010741</v>
      </c>
      <c r="Q23" s="269" t="s">
        <v>342</v>
      </c>
      <c r="R23" s="269">
        <v>5822</v>
      </c>
      <c r="S23" s="269">
        <v>9032</v>
      </c>
      <c r="T23" s="269">
        <v>14854</v>
      </c>
      <c r="U23" s="180">
        <v>1011</v>
      </c>
    </row>
    <row r="24" spans="1:42" s="180" customFormat="1" x14ac:dyDescent="0.25">
      <c r="A24" s="137">
        <v>19</v>
      </c>
      <c r="B24" s="138" t="s">
        <v>31</v>
      </c>
      <c r="C24" s="137">
        <v>80</v>
      </c>
      <c r="D24" s="137">
        <v>5</v>
      </c>
      <c r="E24" s="139">
        <v>14854</v>
      </c>
      <c r="F24" s="252">
        <v>1011</v>
      </c>
      <c r="G24" s="140">
        <f t="shared" si="0"/>
        <v>6.8062474754274946E-2</v>
      </c>
      <c r="H24" s="141">
        <v>0.5</v>
      </c>
      <c r="I24" s="140">
        <f t="shared" si="1"/>
        <v>0.2908264534131117</v>
      </c>
      <c r="J24" s="142">
        <f t="shared" si="2"/>
        <v>0.70917354658688825</v>
      </c>
      <c r="K24" s="143">
        <f t="shared" si="6"/>
        <v>51288.613160269997</v>
      </c>
      <c r="L24" s="144">
        <f t="shared" si="3"/>
        <v>14916.085465878372</v>
      </c>
      <c r="M24" s="143">
        <f t="shared" si="7"/>
        <v>219152.85213665402</v>
      </c>
      <c r="N24" s="144">
        <f t="shared" si="4"/>
        <v>478567.97602298995</v>
      </c>
      <c r="O24" s="145">
        <f t="shared" si="5"/>
        <v>9.3308815843300259</v>
      </c>
      <c r="Q24" s="269" t="s">
        <v>343</v>
      </c>
      <c r="R24" s="269">
        <v>2571</v>
      </c>
      <c r="S24" s="269">
        <v>4789</v>
      </c>
      <c r="T24" s="269">
        <v>7360</v>
      </c>
      <c r="U24" s="180">
        <v>762</v>
      </c>
    </row>
    <row r="25" spans="1:42" s="184" customFormat="1" x14ac:dyDescent="0.25">
      <c r="A25" s="137">
        <v>20</v>
      </c>
      <c r="B25" s="138" t="s">
        <v>32</v>
      </c>
      <c r="C25" s="137">
        <v>85</v>
      </c>
      <c r="D25" s="137">
        <v>5</v>
      </c>
      <c r="E25" s="139">
        <v>7360</v>
      </c>
      <c r="F25" s="252">
        <v>762</v>
      </c>
      <c r="G25" s="140">
        <f t="shared" si="0"/>
        <v>0.10353260869565217</v>
      </c>
      <c r="H25" s="141">
        <v>0.5</v>
      </c>
      <c r="I25" s="140">
        <f t="shared" si="1"/>
        <v>0.4112250404749056</v>
      </c>
      <c r="J25" s="142">
        <f t="shared" si="2"/>
        <v>0.5887749595250944</v>
      </c>
      <c r="K25" s="143">
        <f t="shared" si="6"/>
        <v>36372.527694391625</v>
      </c>
      <c r="L25" s="144">
        <f t="shared" si="3"/>
        <v>14957.294173300819</v>
      </c>
      <c r="M25" s="143">
        <f t="shared" si="7"/>
        <v>144469.40303870608</v>
      </c>
      <c r="N25" s="144">
        <f t="shared" si="4"/>
        <v>259415.12388633593</v>
      </c>
      <c r="O25" s="145">
        <f t="shared" si="5"/>
        <v>7.13217200811523</v>
      </c>
      <c r="Q25" s="269" t="s">
        <v>344</v>
      </c>
      <c r="R25" s="269">
        <v>971</v>
      </c>
      <c r="S25" s="269">
        <v>1845</v>
      </c>
      <c r="T25" s="269">
        <v>2816</v>
      </c>
      <c r="U25" s="185">
        <v>472</v>
      </c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37">
        <v>21</v>
      </c>
      <c r="B26" s="137" t="s">
        <v>33</v>
      </c>
      <c r="C26" s="137">
        <v>90</v>
      </c>
      <c r="D26" s="137">
        <v>5</v>
      </c>
      <c r="E26" s="139">
        <v>2816</v>
      </c>
      <c r="F26" s="252">
        <v>472</v>
      </c>
      <c r="G26" s="140">
        <f t="shared" si="0"/>
        <v>0.16761363636363635</v>
      </c>
      <c r="H26" s="141">
        <v>0.5</v>
      </c>
      <c r="I26" s="140">
        <f t="shared" si="1"/>
        <v>0.5905905905905906</v>
      </c>
      <c r="J26" s="142">
        <f t="shared" si="2"/>
        <v>0.4094094094094094</v>
      </c>
      <c r="K26" s="143">
        <f t="shared" si="6"/>
        <v>21415.233521090806</v>
      </c>
      <c r="L26" s="144">
        <f t="shared" si="3"/>
        <v>12647.635412856433</v>
      </c>
      <c r="M26" s="143">
        <f t="shared" si="7"/>
        <v>75457.07907331294</v>
      </c>
      <c r="N26" s="144">
        <f t="shared" si="4"/>
        <v>114945.72084762984</v>
      </c>
      <c r="O26" s="145">
        <f t="shared" si="5"/>
        <v>5.3674745472387908</v>
      </c>
      <c r="Q26" s="273" t="s">
        <v>345</v>
      </c>
      <c r="R26" s="273">
        <v>269</v>
      </c>
      <c r="S26" s="273">
        <v>444</v>
      </c>
      <c r="T26" s="269">
        <v>713</v>
      </c>
      <c r="U26" s="185">
        <v>122</v>
      </c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2" x14ac:dyDescent="0.25">
      <c r="A27" s="137">
        <v>22</v>
      </c>
      <c r="B27" s="137" t="s">
        <v>34</v>
      </c>
      <c r="C27" s="137">
        <v>95</v>
      </c>
      <c r="D27" s="137">
        <v>5</v>
      </c>
      <c r="E27" s="139">
        <v>713</v>
      </c>
      <c r="F27" s="252">
        <v>122</v>
      </c>
      <c r="G27" s="140">
        <f t="shared" si="0"/>
        <v>0.17110799438990182</v>
      </c>
      <c r="H27" s="141">
        <v>0.5</v>
      </c>
      <c r="I27" s="140">
        <f t="shared" si="1"/>
        <v>0.59921414538310414</v>
      </c>
      <c r="J27" s="142">
        <f t="shared" si="2"/>
        <v>0.40078585461689586</v>
      </c>
      <c r="K27" s="143">
        <f t="shared" si="6"/>
        <v>8767.5981082343733</v>
      </c>
      <c r="L27" s="144">
        <f t="shared" si="3"/>
        <v>5253.6688074881804</v>
      </c>
      <c r="M27" s="143">
        <f t="shared" si="7"/>
        <v>30703.818522451416</v>
      </c>
      <c r="N27" s="144">
        <f t="shared" si="4"/>
        <v>39488.6417743169</v>
      </c>
      <c r="O27" s="145">
        <f t="shared" si="5"/>
        <v>4.5039292730844798</v>
      </c>
      <c r="Q27" s="274" t="s">
        <v>13</v>
      </c>
      <c r="R27" s="274">
        <v>101</v>
      </c>
      <c r="S27" s="274">
        <v>134</v>
      </c>
      <c r="T27" s="274">
        <v>235</v>
      </c>
      <c r="U27" s="226">
        <v>37</v>
      </c>
      <c r="V27" s="226">
        <f>SUM(U19:U27)</f>
        <v>5244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2" x14ac:dyDescent="0.25">
      <c r="A28" s="146">
        <v>23</v>
      </c>
      <c r="B28" s="146" t="s">
        <v>13</v>
      </c>
      <c r="C28" s="146" t="s">
        <v>13</v>
      </c>
      <c r="D28" s="146">
        <v>5</v>
      </c>
      <c r="E28" s="147">
        <v>235</v>
      </c>
      <c r="F28" s="255">
        <v>37</v>
      </c>
      <c r="G28" s="148">
        <f t="shared" si="0"/>
        <v>0.1574468085106383</v>
      </c>
      <c r="H28" s="149">
        <v>0.5</v>
      </c>
      <c r="I28" s="148">
        <f t="shared" si="1"/>
        <v>0.56488549618320616</v>
      </c>
      <c r="J28" s="150">
        <f>1-I28</f>
        <v>0.43511450381679384</v>
      </c>
      <c r="K28" s="151">
        <f t="shared" si="6"/>
        <v>3513.9293007461929</v>
      </c>
      <c r="L28" s="152">
        <f t="shared" si="3"/>
        <v>3513.9293007461929</v>
      </c>
      <c r="M28" s="151">
        <f t="shared" si="7"/>
        <v>8784.8232518654822</v>
      </c>
      <c r="N28" s="152">
        <f t="shared" si="4"/>
        <v>8784.8232518654822</v>
      </c>
      <c r="O28" s="153">
        <f t="shared" si="5"/>
        <v>2.5</v>
      </c>
      <c r="Q28" s="275" t="s">
        <v>196</v>
      </c>
      <c r="R28" s="275">
        <v>406742</v>
      </c>
      <c r="S28" s="275">
        <v>435418</v>
      </c>
      <c r="T28" s="275">
        <v>842160</v>
      </c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E29" s="268">
        <f>SUM(E7:E28)</f>
        <v>842160</v>
      </c>
      <c r="F29" s="221">
        <f>SUM(F7:F28)</f>
        <v>7399</v>
      </c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322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x14ac:dyDescent="0.25">
      <c r="A32" s="128"/>
      <c r="B32" s="128" t="s">
        <v>51</v>
      </c>
      <c r="C32" s="128" t="s">
        <v>52</v>
      </c>
      <c r="D32" s="128" t="s">
        <v>53</v>
      </c>
      <c r="E32" s="128" t="s">
        <v>54</v>
      </c>
      <c r="F32" s="128" t="s">
        <v>55</v>
      </c>
      <c r="G32" s="128" t="s">
        <v>127</v>
      </c>
      <c r="H32" s="128" t="s">
        <v>56</v>
      </c>
      <c r="I32" s="128" t="s">
        <v>57</v>
      </c>
      <c r="J32" s="128" t="s">
        <v>58</v>
      </c>
      <c r="K32" s="128" t="s">
        <v>59</v>
      </c>
      <c r="L32" s="128" t="s">
        <v>60</v>
      </c>
      <c r="M32" s="128" t="s">
        <v>61</v>
      </c>
      <c r="N32" s="128" t="s">
        <v>62</v>
      </c>
      <c r="O32" s="128" t="s">
        <v>63</v>
      </c>
      <c r="Q32" s="222" t="s">
        <v>325</v>
      </c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4.4" x14ac:dyDescent="0.3">
      <c r="A33" s="154">
        <v>1</v>
      </c>
      <c r="B33" s="154" t="s">
        <v>35</v>
      </c>
      <c r="C33" s="155" t="s">
        <v>0</v>
      </c>
      <c r="D33" s="155" t="s">
        <v>1</v>
      </c>
      <c r="E33" s="156" t="s">
        <v>64</v>
      </c>
      <c r="F33" s="156" t="s">
        <v>65</v>
      </c>
      <c r="G33" s="156" t="s">
        <v>66</v>
      </c>
      <c r="H33" s="155" t="s">
        <v>5</v>
      </c>
      <c r="I33" s="156" t="s">
        <v>67</v>
      </c>
      <c r="J33" s="156" t="s">
        <v>68</v>
      </c>
      <c r="K33" s="155" t="s">
        <v>69</v>
      </c>
      <c r="L33" s="156" t="s">
        <v>70</v>
      </c>
      <c r="M33" s="156" t="s">
        <v>71</v>
      </c>
      <c r="N33" s="155" t="s">
        <v>72</v>
      </c>
      <c r="O33" s="155" t="s">
        <v>73</v>
      </c>
      <c r="Q33" s="222" t="s">
        <v>197</v>
      </c>
      <c r="R33" s="222" t="s">
        <v>140</v>
      </c>
      <c r="S33" s="222" t="s">
        <v>141</v>
      </c>
      <c r="T33" s="222" t="s">
        <v>196</v>
      </c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40.799999999999997" x14ac:dyDescent="0.2">
      <c r="A34" s="157"/>
      <c r="B34" s="157"/>
      <c r="C34" s="157"/>
      <c r="D34" s="157"/>
      <c r="E34" s="157" t="s">
        <v>171</v>
      </c>
      <c r="F34" s="157" t="s">
        <v>173</v>
      </c>
      <c r="G34" s="157" t="s">
        <v>172</v>
      </c>
      <c r="H34" s="157" t="s">
        <v>178</v>
      </c>
      <c r="I34" s="157" t="s">
        <v>170</v>
      </c>
      <c r="J34" s="157" t="s">
        <v>179</v>
      </c>
      <c r="K34" s="157" t="s">
        <v>175</v>
      </c>
      <c r="L34" s="157" t="s">
        <v>174</v>
      </c>
      <c r="M34" s="157" t="s">
        <v>176</v>
      </c>
      <c r="N34" s="157" t="s">
        <v>177</v>
      </c>
      <c r="O34" s="157" t="s">
        <v>36</v>
      </c>
      <c r="Q34" s="222">
        <v>0</v>
      </c>
      <c r="R34" s="222">
        <v>3715</v>
      </c>
      <c r="S34" s="222">
        <v>3510</v>
      </c>
      <c r="T34" s="222">
        <v>7225</v>
      </c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8" x14ac:dyDescent="0.35">
      <c r="A35" s="129">
        <v>2</v>
      </c>
      <c r="B35" s="130" t="s">
        <v>74</v>
      </c>
      <c r="C35" s="129">
        <v>0</v>
      </c>
      <c r="D35" s="129">
        <v>1</v>
      </c>
      <c r="E35" s="257">
        <v>3715</v>
      </c>
      <c r="F35" s="256">
        <v>27</v>
      </c>
      <c r="G35" s="131">
        <f>+F35/E35</f>
        <v>7.2678331090174969E-3</v>
      </c>
      <c r="H35" s="132">
        <v>0.1</v>
      </c>
      <c r="I35" s="131">
        <f>+(D35*G35)/(1+D35*(1-H35)*G35)</f>
        <v>7.2206027866178165E-3</v>
      </c>
      <c r="J35" s="133">
        <f>1-I35</f>
        <v>0.99277939721338215</v>
      </c>
      <c r="K35" s="134">
        <v>100000</v>
      </c>
      <c r="L35" s="135">
        <f>+K35-K36</f>
        <v>722.06027866178192</v>
      </c>
      <c r="M35" s="134">
        <f>0.1*D35*L35+(K36*D35)</f>
        <v>99350.145749204399</v>
      </c>
      <c r="N35" s="135">
        <f>+N36+M35</f>
        <v>7205136.0622562394</v>
      </c>
      <c r="O35" s="278">
        <f>+N35/K35</f>
        <v>72.051360622562399</v>
      </c>
      <c r="Q35" s="222" t="s">
        <v>326</v>
      </c>
      <c r="R35" s="222">
        <v>17164</v>
      </c>
      <c r="S35" s="222">
        <v>16193</v>
      </c>
      <c r="T35" s="222">
        <v>33357</v>
      </c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8" x14ac:dyDescent="0.35">
      <c r="A36" s="137">
        <v>3</v>
      </c>
      <c r="B36" s="138" t="s">
        <v>15</v>
      </c>
      <c r="C36" s="137">
        <v>1</v>
      </c>
      <c r="D36" s="137">
        <v>4</v>
      </c>
      <c r="E36" s="139">
        <v>17164</v>
      </c>
      <c r="F36" s="252">
        <v>16</v>
      </c>
      <c r="G36" s="140">
        <f t="shared" ref="G36:G56" si="8">+F36/E36</f>
        <v>9.3218364017711493E-4</v>
      </c>
      <c r="H36" s="141">
        <v>0.4</v>
      </c>
      <c r="I36" s="140">
        <f t="shared" ref="I36:I56" si="9">+(D36*G36)/(1+D36*(1-H36)*G36)</f>
        <v>3.7204111054271499E-3</v>
      </c>
      <c r="J36" s="142">
        <f t="shared" ref="J36:J55" si="10">1-I36</f>
        <v>0.9962795888945728</v>
      </c>
      <c r="K36" s="143">
        <f>+K35-(K35*I35)</f>
        <v>99277.939721338218</v>
      </c>
      <c r="L36" s="144">
        <f t="shared" ref="L36:L56" si="11">+K36-K37</f>
        <v>369.354749463193</v>
      </c>
      <c r="M36" s="143">
        <f>0.4*D36*L36+(K37*D36)</f>
        <v>396225.30748664122</v>
      </c>
      <c r="N36" s="144">
        <f t="shared" ref="N36:N56" si="12">+N37+M36</f>
        <v>7105785.9165070346</v>
      </c>
      <c r="O36" s="279">
        <f t="shared" ref="O36:O56" si="13">+N36/K36</f>
        <v>71.574671437100321</v>
      </c>
      <c r="Q36" s="222" t="s">
        <v>327</v>
      </c>
      <c r="R36" s="222">
        <v>24154</v>
      </c>
      <c r="S36" s="222">
        <v>22942</v>
      </c>
      <c r="T36" s="222">
        <v>47096</v>
      </c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8" x14ac:dyDescent="0.35">
      <c r="A37" s="137">
        <v>4</v>
      </c>
      <c r="B37" s="138" t="s">
        <v>16</v>
      </c>
      <c r="C37" s="137">
        <v>5</v>
      </c>
      <c r="D37" s="137">
        <v>5</v>
      </c>
      <c r="E37" s="139">
        <v>24154</v>
      </c>
      <c r="F37" s="252">
        <v>17</v>
      </c>
      <c r="G37" s="140">
        <f t="shared" si="8"/>
        <v>7.0381717313902463E-4</v>
      </c>
      <c r="H37" s="141">
        <v>0.5</v>
      </c>
      <c r="I37" s="140">
        <f t="shared" si="9"/>
        <v>3.5129047589527412E-3</v>
      </c>
      <c r="J37" s="142">
        <f t="shared" si="10"/>
        <v>0.99648709524104728</v>
      </c>
      <c r="K37" s="143">
        <f t="shared" ref="K37:K56" si="14">+K36-(K36*I36)</f>
        <v>98908.584971875025</v>
      </c>
      <c r="L37" s="144">
        <f t="shared" si="11"/>
        <v>347.45643884898163</v>
      </c>
      <c r="M37" s="143">
        <f>0.5*D37*(K37+K38)</f>
        <v>493674.28376225266</v>
      </c>
      <c r="N37" s="144">
        <f t="shared" si="12"/>
        <v>6709560.6090203933</v>
      </c>
      <c r="O37" s="279">
        <f t="shared" si="13"/>
        <v>67.835978150210906</v>
      </c>
      <c r="Q37" s="222" t="s">
        <v>328</v>
      </c>
      <c r="R37" s="222">
        <v>25516</v>
      </c>
      <c r="S37" s="222">
        <v>24175</v>
      </c>
      <c r="T37" s="222">
        <v>49691</v>
      </c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8" x14ac:dyDescent="0.35">
      <c r="A38" s="137">
        <v>5</v>
      </c>
      <c r="B38" s="138" t="s">
        <v>17</v>
      </c>
      <c r="C38" s="137">
        <v>10</v>
      </c>
      <c r="D38" s="137">
        <v>5</v>
      </c>
      <c r="E38" s="139">
        <v>25516</v>
      </c>
      <c r="F38" s="252">
        <v>14</v>
      </c>
      <c r="G38" s="140">
        <f t="shared" si="8"/>
        <v>5.4867534096253326E-4</v>
      </c>
      <c r="H38" s="141">
        <v>0.5</v>
      </c>
      <c r="I38" s="140">
        <f t="shared" si="9"/>
        <v>2.739618801612461E-3</v>
      </c>
      <c r="J38" s="142">
        <f t="shared" si="10"/>
        <v>0.99726038119838756</v>
      </c>
      <c r="K38" s="143">
        <f t="shared" si="14"/>
        <v>98561.128533026043</v>
      </c>
      <c r="L38" s="144">
        <f t="shared" si="11"/>
        <v>270.01992083722143</v>
      </c>
      <c r="M38" s="143">
        <f t="shared" ref="M38:M56" si="15">0.5*D38*(K38+K39)</f>
        <v>492130.59286303713</v>
      </c>
      <c r="N38" s="144">
        <f t="shared" si="12"/>
        <v>6215886.3252581405</v>
      </c>
      <c r="O38" s="279">
        <f t="shared" si="13"/>
        <v>63.066306339778869</v>
      </c>
      <c r="Q38" s="222" t="s">
        <v>329</v>
      </c>
      <c r="R38" s="222">
        <v>25390</v>
      </c>
      <c r="S38" s="222">
        <v>24007</v>
      </c>
      <c r="T38" s="222">
        <v>49397</v>
      </c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8" x14ac:dyDescent="0.35">
      <c r="A39" s="137">
        <v>6</v>
      </c>
      <c r="B39" s="138" t="s">
        <v>18</v>
      </c>
      <c r="C39" s="137">
        <v>15</v>
      </c>
      <c r="D39" s="137">
        <v>5</v>
      </c>
      <c r="E39" s="139">
        <v>25390</v>
      </c>
      <c r="F39" s="252">
        <v>52</v>
      </c>
      <c r="G39" s="140">
        <f t="shared" si="8"/>
        <v>2.0480504135486411E-3</v>
      </c>
      <c r="H39" s="141">
        <v>0.5</v>
      </c>
      <c r="I39" s="140">
        <f t="shared" si="9"/>
        <v>1.018808777429467E-2</v>
      </c>
      <c r="J39" s="142">
        <f t="shared" si="10"/>
        <v>0.9898119122257053</v>
      </c>
      <c r="K39" s="143">
        <f t="shared" si="14"/>
        <v>98291.108612188822</v>
      </c>
      <c r="L39" s="144">
        <f t="shared" si="11"/>
        <v>1001.3984419737099</v>
      </c>
      <c r="M39" s="143">
        <f t="shared" si="15"/>
        <v>488952.04695600987</v>
      </c>
      <c r="N39" s="144">
        <f t="shared" si="12"/>
        <v>5723755.7323951032</v>
      </c>
      <c r="O39" s="279">
        <f t="shared" si="13"/>
        <v>58.232690761260933</v>
      </c>
      <c r="Q39" s="222" t="s">
        <v>330</v>
      </c>
      <c r="R39" s="222">
        <v>28377</v>
      </c>
      <c r="S39" s="222">
        <v>28897</v>
      </c>
      <c r="T39" s="222">
        <v>57274</v>
      </c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8" x14ac:dyDescent="0.35">
      <c r="A40" s="137">
        <v>7</v>
      </c>
      <c r="B40" s="138" t="s">
        <v>19</v>
      </c>
      <c r="C40" s="137">
        <v>20</v>
      </c>
      <c r="D40" s="137">
        <v>5</v>
      </c>
      <c r="E40" s="139">
        <v>28377</v>
      </c>
      <c r="F40" s="252">
        <v>64</v>
      </c>
      <c r="G40" s="140">
        <f t="shared" si="8"/>
        <v>2.255347640694929E-3</v>
      </c>
      <c r="H40" s="141">
        <v>0.5</v>
      </c>
      <c r="I40" s="140">
        <f t="shared" si="9"/>
        <v>1.1213512282300171E-2</v>
      </c>
      <c r="J40" s="142">
        <f t="shared" si="10"/>
        <v>0.98878648771769984</v>
      </c>
      <c r="K40" s="143">
        <f t="shared" si="14"/>
        <v>97289.710170215112</v>
      </c>
      <c r="L40" s="144">
        <f t="shared" si="11"/>
        <v>1090.9593599351356</v>
      </c>
      <c r="M40" s="143">
        <f t="shared" si="15"/>
        <v>483721.15245123772</v>
      </c>
      <c r="N40" s="144">
        <f t="shared" si="12"/>
        <v>5234803.685439093</v>
      </c>
      <c r="O40" s="279">
        <f t="shared" si="13"/>
        <v>53.806344743760057</v>
      </c>
      <c r="Q40" s="222" t="s">
        <v>331</v>
      </c>
      <c r="R40" s="222">
        <v>30247</v>
      </c>
      <c r="S40" s="222">
        <v>29022</v>
      </c>
      <c r="T40" s="222">
        <v>59269</v>
      </c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8" x14ac:dyDescent="0.35">
      <c r="A41" s="137">
        <v>8</v>
      </c>
      <c r="B41" s="138" t="s">
        <v>20</v>
      </c>
      <c r="C41" s="137">
        <v>25</v>
      </c>
      <c r="D41" s="137">
        <v>5</v>
      </c>
      <c r="E41" s="139">
        <v>30247</v>
      </c>
      <c r="F41" s="252">
        <v>65</v>
      </c>
      <c r="G41" s="140">
        <f t="shared" si="8"/>
        <v>2.1489734519125865E-3</v>
      </c>
      <c r="H41" s="141">
        <v>0.5</v>
      </c>
      <c r="I41" s="140">
        <f t="shared" si="9"/>
        <v>1.0687449645669938E-2</v>
      </c>
      <c r="J41" s="142">
        <f t="shared" si="10"/>
        <v>0.98931255035433008</v>
      </c>
      <c r="K41" s="143">
        <f t="shared" si="14"/>
        <v>96198.750810279977</v>
      </c>
      <c r="L41" s="144">
        <f t="shared" si="11"/>
        <v>1028.1193052612216</v>
      </c>
      <c r="M41" s="143">
        <f t="shared" si="15"/>
        <v>478423.45578824682</v>
      </c>
      <c r="N41" s="144">
        <f t="shared" si="12"/>
        <v>4751082.5329878554</v>
      </c>
      <c r="O41" s="279">
        <f t="shared" si="13"/>
        <v>49.388193640453657</v>
      </c>
      <c r="Q41" s="222" t="s">
        <v>332</v>
      </c>
      <c r="R41" s="222">
        <v>30658</v>
      </c>
      <c r="S41" s="222">
        <v>30526</v>
      </c>
      <c r="T41" s="222">
        <v>61184</v>
      </c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8" x14ac:dyDescent="0.35">
      <c r="A42" s="137">
        <v>9</v>
      </c>
      <c r="B42" s="138" t="s">
        <v>21</v>
      </c>
      <c r="C42" s="137">
        <v>30</v>
      </c>
      <c r="D42" s="137">
        <v>5</v>
      </c>
      <c r="E42" s="139">
        <v>30658</v>
      </c>
      <c r="F42" s="252">
        <v>76</v>
      </c>
      <c r="G42" s="140">
        <f t="shared" si="8"/>
        <v>2.4789614456259376E-3</v>
      </c>
      <c r="H42" s="141">
        <v>0.5</v>
      </c>
      <c r="I42" s="140">
        <f t="shared" si="9"/>
        <v>1.2318464730290456E-2</v>
      </c>
      <c r="J42" s="142">
        <f t="shared" si="10"/>
        <v>0.98768153526970959</v>
      </c>
      <c r="K42" s="143">
        <f t="shared" si="14"/>
        <v>95170.631505018755</v>
      </c>
      <c r="L42" s="144">
        <f t="shared" si="11"/>
        <v>1172.3560675540502</v>
      </c>
      <c r="M42" s="143">
        <f t="shared" si="15"/>
        <v>472922.26735620864</v>
      </c>
      <c r="N42" s="144">
        <f t="shared" si="12"/>
        <v>4272659.0771996081</v>
      </c>
      <c r="O42" s="279">
        <f t="shared" si="13"/>
        <v>44.894722349029408</v>
      </c>
      <c r="Q42" s="222" t="s">
        <v>333</v>
      </c>
      <c r="R42" s="222">
        <v>32357</v>
      </c>
      <c r="S42" s="222">
        <v>31888</v>
      </c>
      <c r="T42" s="222">
        <v>64245</v>
      </c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8" x14ac:dyDescent="0.35">
      <c r="A43" s="137">
        <v>10</v>
      </c>
      <c r="B43" s="138" t="s">
        <v>22</v>
      </c>
      <c r="C43" s="137">
        <v>35</v>
      </c>
      <c r="D43" s="137">
        <v>5</v>
      </c>
      <c r="E43" s="139">
        <v>32357</v>
      </c>
      <c r="F43" s="252">
        <v>111</v>
      </c>
      <c r="G43" s="140">
        <f t="shared" si="8"/>
        <v>3.4304787217603609E-3</v>
      </c>
      <c r="H43" s="141">
        <v>0.5</v>
      </c>
      <c r="I43" s="140">
        <f t="shared" si="9"/>
        <v>1.7006542156306977E-2</v>
      </c>
      <c r="J43" s="142">
        <f t="shared" si="10"/>
        <v>0.98299345784369307</v>
      </c>
      <c r="K43" s="143">
        <f t="shared" si="14"/>
        <v>93998.275437464705</v>
      </c>
      <c r="L43" s="144">
        <f t="shared" si="11"/>
        <v>1598.5856338473968</v>
      </c>
      <c r="M43" s="143">
        <f t="shared" si="15"/>
        <v>465994.91310270503</v>
      </c>
      <c r="N43" s="144">
        <f t="shared" si="12"/>
        <v>3799736.8098433991</v>
      </c>
      <c r="O43" s="279">
        <f t="shared" si="13"/>
        <v>40.423473645229727</v>
      </c>
      <c r="Q43" s="222" t="s">
        <v>334</v>
      </c>
      <c r="R43" s="222">
        <v>31794</v>
      </c>
      <c r="S43" s="222">
        <v>32232</v>
      </c>
      <c r="T43" s="222">
        <v>64026</v>
      </c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8" x14ac:dyDescent="0.35">
      <c r="A44" s="137">
        <v>11</v>
      </c>
      <c r="B44" s="138" t="s">
        <v>23</v>
      </c>
      <c r="C44" s="137">
        <v>40</v>
      </c>
      <c r="D44" s="137">
        <v>5</v>
      </c>
      <c r="E44" s="139">
        <v>31794</v>
      </c>
      <c r="F44" s="252">
        <v>165</v>
      </c>
      <c r="G44" s="140">
        <f t="shared" si="8"/>
        <v>5.1896584261181353E-3</v>
      </c>
      <c r="H44" s="141">
        <v>0.5</v>
      </c>
      <c r="I44" s="140">
        <f t="shared" si="9"/>
        <v>2.5615947091425645E-2</v>
      </c>
      <c r="J44" s="142">
        <f t="shared" si="10"/>
        <v>0.97438405290857433</v>
      </c>
      <c r="K44" s="143">
        <f t="shared" si="14"/>
        <v>92399.689803617308</v>
      </c>
      <c r="L44" s="144">
        <f t="shared" si="11"/>
        <v>2366.9055652735988</v>
      </c>
      <c r="M44" s="143">
        <f t="shared" si="15"/>
        <v>456081.18510490254</v>
      </c>
      <c r="N44" s="144">
        <f t="shared" si="12"/>
        <v>3333741.8967406941</v>
      </c>
      <c r="O44" s="279">
        <f t="shared" si="13"/>
        <v>36.079578879821987</v>
      </c>
      <c r="Q44" s="222" t="s">
        <v>335</v>
      </c>
      <c r="R44" s="222">
        <v>30691</v>
      </c>
      <c r="S44" s="222">
        <v>33388</v>
      </c>
      <c r="T44" s="222">
        <v>64079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8" x14ac:dyDescent="0.35">
      <c r="A45" s="137">
        <v>12</v>
      </c>
      <c r="B45" s="138" t="s">
        <v>24</v>
      </c>
      <c r="C45" s="137">
        <v>45</v>
      </c>
      <c r="D45" s="137">
        <v>5</v>
      </c>
      <c r="E45" s="139">
        <v>30691</v>
      </c>
      <c r="F45" s="252">
        <v>211</v>
      </c>
      <c r="G45" s="140">
        <f t="shared" si="8"/>
        <v>6.8749796357238276E-3</v>
      </c>
      <c r="H45" s="141">
        <v>0.5</v>
      </c>
      <c r="I45" s="140">
        <f t="shared" si="9"/>
        <v>3.3794064416932265E-2</v>
      </c>
      <c r="J45" s="142">
        <f t="shared" si="10"/>
        <v>0.96620593558306778</v>
      </c>
      <c r="K45" s="143">
        <f t="shared" si="14"/>
        <v>90032.784238343709</v>
      </c>
      <c r="L45" s="144">
        <f t="shared" si="11"/>
        <v>3042.5737101863488</v>
      </c>
      <c r="M45" s="143">
        <f t="shared" si="15"/>
        <v>442557.48691625264</v>
      </c>
      <c r="N45" s="144">
        <f t="shared" si="12"/>
        <v>2877660.7116357917</v>
      </c>
      <c r="O45" s="279">
        <f t="shared" si="13"/>
        <v>31.962364998262888</v>
      </c>
      <c r="Q45" s="222" t="s">
        <v>336</v>
      </c>
      <c r="R45" s="222">
        <v>31576</v>
      </c>
      <c r="S45" s="222">
        <v>35508</v>
      </c>
      <c r="T45" s="222">
        <v>67084</v>
      </c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8" x14ac:dyDescent="0.35">
      <c r="A46" s="137">
        <v>13</v>
      </c>
      <c r="B46" s="138" t="s">
        <v>25</v>
      </c>
      <c r="C46" s="137">
        <v>50</v>
      </c>
      <c r="D46" s="137">
        <v>5</v>
      </c>
      <c r="E46" s="139">
        <v>31576</v>
      </c>
      <c r="F46" s="252">
        <v>294</v>
      </c>
      <c r="G46" s="140">
        <f t="shared" si="8"/>
        <v>9.3108690144413486E-3</v>
      </c>
      <c r="H46" s="141">
        <v>0.5</v>
      </c>
      <c r="I46" s="140">
        <f t="shared" si="9"/>
        <v>4.549534214354245E-2</v>
      </c>
      <c r="J46" s="142">
        <f t="shared" si="10"/>
        <v>0.95450465785645755</v>
      </c>
      <c r="K46" s="143">
        <f t="shared" si="14"/>
        <v>86990.21052815736</v>
      </c>
      <c r="L46" s="144">
        <f t="shared" si="11"/>
        <v>3957.649391117302</v>
      </c>
      <c r="M46" s="143">
        <f t="shared" si="15"/>
        <v>425056.92916299356</v>
      </c>
      <c r="N46" s="144">
        <f t="shared" si="12"/>
        <v>2435103.2247195388</v>
      </c>
      <c r="O46" s="279">
        <f t="shared" si="13"/>
        <v>27.992842067341982</v>
      </c>
      <c r="Q46" s="222" t="s">
        <v>337</v>
      </c>
      <c r="R46" s="222">
        <v>27475</v>
      </c>
      <c r="S46" s="222">
        <v>33193</v>
      </c>
      <c r="T46" s="222">
        <v>60668</v>
      </c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8" x14ac:dyDescent="0.35">
      <c r="A47" s="137">
        <v>14</v>
      </c>
      <c r="B47" s="138" t="s">
        <v>26</v>
      </c>
      <c r="C47" s="137">
        <v>55</v>
      </c>
      <c r="D47" s="137">
        <v>5</v>
      </c>
      <c r="E47" s="139">
        <v>27475</v>
      </c>
      <c r="F47" s="252">
        <v>329</v>
      </c>
      <c r="G47" s="140">
        <f t="shared" si="8"/>
        <v>1.1974522292993631E-2</v>
      </c>
      <c r="H47" s="141">
        <v>0.5</v>
      </c>
      <c r="I47" s="140">
        <f t="shared" si="9"/>
        <v>5.8132343846629554E-2</v>
      </c>
      <c r="J47" s="142">
        <f t="shared" si="10"/>
        <v>0.94186765615337043</v>
      </c>
      <c r="K47" s="143">
        <f t="shared" si="14"/>
        <v>83032.561137040058</v>
      </c>
      <c r="L47" s="144">
        <f t="shared" si="11"/>
        <v>4826.8773944847053</v>
      </c>
      <c r="M47" s="143">
        <f t="shared" si="15"/>
        <v>403095.61219898856</v>
      </c>
      <c r="N47" s="144">
        <f t="shared" si="12"/>
        <v>2010046.2955565453</v>
      </c>
      <c r="O47" s="279">
        <f t="shared" si="13"/>
        <v>24.20792840821915</v>
      </c>
      <c r="Q47" s="222" t="s">
        <v>338</v>
      </c>
      <c r="R47" s="222">
        <v>20589</v>
      </c>
      <c r="S47" s="222">
        <v>24481</v>
      </c>
      <c r="T47" s="222">
        <v>45070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8" x14ac:dyDescent="0.35">
      <c r="A48" s="137">
        <v>15</v>
      </c>
      <c r="B48" s="138" t="s">
        <v>27</v>
      </c>
      <c r="C48" s="137">
        <v>60</v>
      </c>
      <c r="D48" s="137">
        <v>5</v>
      </c>
      <c r="E48" s="139">
        <v>20589</v>
      </c>
      <c r="F48" s="252">
        <v>364</v>
      </c>
      <c r="G48" s="140">
        <f t="shared" si="8"/>
        <v>1.7679343338675994E-2</v>
      </c>
      <c r="H48" s="141">
        <v>0.5</v>
      </c>
      <c r="I48" s="140">
        <f t="shared" si="9"/>
        <v>8.4655100237220338E-2</v>
      </c>
      <c r="J48" s="142">
        <f t="shared" si="10"/>
        <v>0.91534489976277966</v>
      </c>
      <c r="K48" s="143">
        <f t="shared" si="14"/>
        <v>78205.683742555353</v>
      </c>
      <c r="L48" s="144">
        <f t="shared" si="11"/>
        <v>6620.5099963463726</v>
      </c>
      <c r="M48" s="143">
        <f t="shared" si="15"/>
        <v>374477.14372191083</v>
      </c>
      <c r="N48" s="144">
        <f t="shared" si="12"/>
        <v>1606950.6833575566</v>
      </c>
      <c r="O48" s="279">
        <f t="shared" si="13"/>
        <v>20.547748021070493</v>
      </c>
      <c r="P48" s="183"/>
      <c r="Q48" s="180" t="s">
        <v>339</v>
      </c>
      <c r="R48" s="180">
        <v>17333</v>
      </c>
      <c r="S48" s="180">
        <v>21963</v>
      </c>
      <c r="T48" s="180">
        <v>39296</v>
      </c>
    </row>
    <row r="49" spans="1:20" s="185" customFormat="1" ht="18" x14ac:dyDescent="0.35">
      <c r="A49" s="137">
        <v>16</v>
      </c>
      <c r="B49" s="138" t="s">
        <v>28</v>
      </c>
      <c r="C49" s="137">
        <v>65</v>
      </c>
      <c r="D49" s="137">
        <v>5</v>
      </c>
      <c r="E49" s="139">
        <v>17333</v>
      </c>
      <c r="F49" s="252">
        <v>407</v>
      </c>
      <c r="G49" s="140">
        <f t="shared" si="8"/>
        <v>2.3481220792707553E-2</v>
      </c>
      <c r="H49" s="141">
        <v>0.5</v>
      </c>
      <c r="I49" s="140">
        <f t="shared" si="9"/>
        <v>0.1108961608675513</v>
      </c>
      <c r="J49" s="142">
        <f t="shared" si="10"/>
        <v>0.88910383913244873</v>
      </c>
      <c r="K49" s="143">
        <f t="shared" si="14"/>
        <v>71585.17374620898</v>
      </c>
      <c r="L49" s="144">
        <f t="shared" si="11"/>
        <v>7938.5209434912031</v>
      </c>
      <c r="M49" s="143">
        <f t="shared" si="15"/>
        <v>338079.56637231691</v>
      </c>
      <c r="N49" s="144">
        <f t="shared" si="12"/>
        <v>1232473.5396356457</v>
      </c>
      <c r="O49" s="279">
        <f t="shared" si="13"/>
        <v>17.216882702626886</v>
      </c>
      <c r="Q49" s="185" t="s">
        <v>340</v>
      </c>
      <c r="R49" s="185">
        <v>11258</v>
      </c>
      <c r="S49" s="185">
        <v>14961</v>
      </c>
      <c r="T49" s="185">
        <v>26219</v>
      </c>
    </row>
    <row r="50" spans="1:20" s="185" customFormat="1" ht="18" x14ac:dyDescent="0.35">
      <c r="A50" s="137">
        <v>17</v>
      </c>
      <c r="B50" s="138" t="s">
        <v>29</v>
      </c>
      <c r="C50" s="137">
        <v>70</v>
      </c>
      <c r="D50" s="137">
        <v>5</v>
      </c>
      <c r="E50" s="139">
        <v>11258</v>
      </c>
      <c r="F50" s="252">
        <v>375</v>
      </c>
      <c r="G50" s="140">
        <f t="shared" si="8"/>
        <v>3.3309646473618761E-2</v>
      </c>
      <c r="H50" s="141">
        <v>0.5</v>
      </c>
      <c r="I50" s="140">
        <f t="shared" si="9"/>
        <v>0.15374523389774916</v>
      </c>
      <c r="J50" s="142">
        <f t="shared" si="10"/>
        <v>0.84625476610225081</v>
      </c>
      <c r="K50" s="143">
        <f t="shared" si="14"/>
        <v>63646.652802717777</v>
      </c>
      <c r="L50" s="144">
        <f t="shared" si="11"/>
        <v>9785.3695219626752</v>
      </c>
      <c r="M50" s="143">
        <f t="shared" si="15"/>
        <v>293769.84020868223</v>
      </c>
      <c r="N50" s="144">
        <f t="shared" si="12"/>
        <v>894393.97326332889</v>
      </c>
      <c r="O50" s="279">
        <f t="shared" si="13"/>
        <v>14.052490333397978</v>
      </c>
      <c r="Q50" s="185" t="s">
        <v>341</v>
      </c>
      <c r="R50" s="185">
        <v>8714</v>
      </c>
      <c r="S50" s="185">
        <v>12288</v>
      </c>
      <c r="T50" s="185">
        <v>21002</v>
      </c>
    </row>
    <row r="51" spans="1:20" s="185" customFormat="1" ht="18" x14ac:dyDescent="0.35">
      <c r="A51" s="137">
        <v>18</v>
      </c>
      <c r="B51" s="138" t="s">
        <v>30</v>
      </c>
      <c r="C51" s="137">
        <v>75</v>
      </c>
      <c r="D51" s="137">
        <v>5</v>
      </c>
      <c r="E51" s="139">
        <v>8714</v>
      </c>
      <c r="F51" s="252">
        <v>432</v>
      </c>
      <c r="G51" s="140">
        <f t="shared" si="8"/>
        <v>4.9575395914620152E-2</v>
      </c>
      <c r="H51" s="141">
        <v>0.5</v>
      </c>
      <c r="I51" s="140">
        <f t="shared" si="9"/>
        <v>0.2205431897079845</v>
      </c>
      <c r="J51" s="142">
        <f t="shared" si="10"/>
        <v>0.77945681029201552</v>
      </c>
      <c r="K51" s="143">
        <f t="shared" si="14"/>
        <v>53861.283280755102</v>
      </c>
      <c r="L51" s="144">
        <f t="shared" si="11"/>
        <v>11878.739216503069</v>
      </c>
      <c r="M51" s="143">
        <f t="shared" si="15"/>
        <v>239609.56836251781</v>
      </c>
      <c r="N51" s="144">
        <f t="shared" si="12"/>
        <v>600624.13305464666</v>
      </c>
      <c r="O51" s="279">
        <f t="shared" si="13"/>
        <v>11.151314942198056</v>
      </c>
      <c r="Q51" s="185" t="s">
        <v>342</v>
      </c>
      <c r="R51" s="185">
        <v>5822</v>
      </c>
      <c r="S51" s="185">
        <v>9032</v>
      </c>
      <c r="T51" s="185">
        <v>14854</v>
      </c>
    </row>
    <row r="52" spans="1:20" s="185" customFormat="1" ht="18" x14ac:dyDescent="0.35">
      <c r="A52" s="137">
        <v>19</v>
      </c>
      <c r="B52" s="138" t="s">
        <v>31</v>
      </c>
      <c r="C52" s="137">
        <v>80</v>
      </c>
      <c r="D52" s="137">
        <v>5</v>
      </c>
      <c r="E52" s="139">
        <v>5822</v>
      </c>
      <c r="F52" s="252">
        <v>468</v>
      </c>
      <c r="G52" s="140">
        <f t="shared" si="8"/>
        <v>8.0384747509446922E-2</v>
      </c>
      <c r="H52" s="141">
        <v>0.5</v>
      </c>
      <c r="I52" s="140">
        <f t="shared" si="9"/>
        <v>0.33466819221967964</v>
      </c>
      <c r="J52" s="142">
        <f t="shared" si="10"/>
        <v>0.66533180778032031</v>
      </c>
      <c r="K52" s="143">
        <f t="shared" si="14"/>
        <v>41982.544064252033</v>
      </c>
      <c r="L52" s="144">
        <f t="shared" si="11"/>
        <v>14050.222126766268</v>
      </c>
      <c r="M52" s="143">
        <f t="shared" si="15"/>
        <v>174787.16500434448</v>
      </c>
      <c r="N52" s="144">
        <f t="shared" si="12"/>
        <v>361014.5646921288</v>
      </c>
      <c r="O52" s="279">
        <f t="shared" si="13"/>
        <v>8.5991588346722239</v>
      </c>
      <c r="Q52" s="185" t="s">
        <v>343</v>
      </c>
      <c r="R52" s="185">
        <v>2571</v>
      </c>
      <c r="S52" s="185">
        <v>4789</v>
      </c>
      <c r="T52" s="185">
        <v>7360</v>
      </c>
    </row>
    <row r="53" spans="1:20" s="185" customFormat="1" ht="18" x14ac:dyDescent="0.35">
      <c r="A53" s="137">
        <v>20</v>
      </c>
      <c r="B53" s="138" t="s">
        <v>32</v>
      </c>
      <c r="C53" s="137">
        <v>85</v>
      </c>
      <c r="D53" s="137">
        <v>5</v>
      </c>
      <c r="E53" s="139">
        <v>2571</v>
      </c>
      <c r="F53" s="252">
        <v>323</v>
      </c>
      <c r="G53" s="140">
        <f t="shared" si="8"/>
        <v>0.12563204978607545</v>
      </c>
      <c r="H53" s="141">
        <v>0.5</v>
      </c>
      <c r="I53" s="140">
        <f t="shared" si="9"/>
        <v>0.47802279117951757</v>
      </c>
      <c r="J53" s="142">
        <f t="shared" si="10"/>
        <v>0.52197720882048237</v>
      </c>
      <c r="K53" s="143">
        <f t="shared" si="14"/>
        <v>27932.321937485765</v>
      </c>
      <c r="L53" s="144">
        <f t="shared" si="11"/>
        <v>13352.286496681816</v>
      </c>
      <c r="M53" s="143">
        <f t="shared" si="15"/>
        <v>106280.89344572429</v>
      </c>
      <c r="N53" s="144">
        <f t="shared" si="12"/>
        <v>186227.39968778432</v>
      </c>
      <c r="O53" s="279">
        <f t="shared" si="13"/>
        <v>6.6670934161711495</v>
      </c>
      <c r="Q53" s="185" t="s">
        <v>344</v>
      </c>
      <c r="R53" s="185">
        <v>971</v>
      </c>
      <c r="S53" s="185">
        <v>1845</v>
      </c>
      <c r="T53" s="185">
        <v>2816</v>
      </c>
    </row>
    <row r="54" spans="1:20" s="185" customFormat="1" ht="18" x14ac:dyDescent="0.35">
      <c r="A54" s="137">
        <v>21</v>
      </c>
      <c r="B54" s="137" t="s">
        <v>33</v>
      </c>
      <c r="C54" s="137">
        <v>90</v>
      </c>
      <c r="D54" s="137">
        <v>5</v>
      </c>
      <c r="E54" s="139">
        <v>971</v>
      </c>
      <c r="F54" s="252">
        <v>165</v>
      </c>
      <c r="G54" s="140">
        <f t="shared" si="8"/>
        <v>0.16992790937178168</v>
      </c>
      <c r="H54" s="141">
        <v>0.5</v>
      </c>
      <c r="I54" s="140">
        <f t="shared" si="9"/>
        <v>0.59631369714492233</v>
      </c>
      <c r="J54" s="142">
        <f t="shared" si="10"/>
        <v>0.40368630285507767</v>
      </c>
      <c r="K54" s="143">
        <f t="shared" si="14"/>
        <v>14580.035440803949</v>
      </c>
      <c r="L54" s="144">
        <f t="shared" si="11"/>
        <v>8694.2748382097998</v>
      </c>
      <c r="M54" s="143">
        <f t="shared" si="15"/>
        <v>51164.490108495243</v>
      </c>
      <c r="N54" s="144">
        <f t="shared" si="12"/>
        <v>79946.506242060044</v>
      </c>
      <c r="O54" s="279">
        <f t="shared" si="13"/>
        <v>5.4832861392312058</v>
      </c>
      <c r="Q54" s="185" t="s">
        <v>345</v>
      </c>
      <c r="R54" s="185">
        <v>269</v>
      </c>
      <c r="S54" s="185">
        <v>444</v>
      </c>
      <c r="T54" s="185">
        <v>713</v>
      </c>
    </row>
    <row r="55" spans="1:20" s="185" customFormat="1" ht="18" x14ac:dyDescent="0.35">
      <c r="A55" s="137">
        <v>22</v>
      </c>
      <c r="B55" s="137" t="s">
        <v>34</v>
      </c>
      <c r="C55" s="137">
        <v>95</v>
      </c>
      <c r="D55" s="137">
        <v>5</v>
      </c>
      <c r="E55" s="139">
        <v>269</v>
      </c>
      <c r="F55" s="252">
        <v>38</v>
      </c>
      <c r="G55" s="140">
        <f t="shared" si="8"/>
        <v>0.14126394052044611</v>
      </c>
      <c r="H55" s="141">
        <v>0.5</v>
      </c>
      <c r="I55" s="140">
        <f t="shared" si="9"/>
        <v>0.52197802197802201</v>
      </c>
      <c r="J55" s="142">
        <f t="shared" si="10"/>
        <v>0.47802197802197799</v>
      </c>
      <c r="K55" s="143">
        <f t="shared" si="14"/>
        <v>5885.7606025941495</v>
      </c>
      <c r="L55" s="144">
        <f t="shared" si="11"/>
        <v>3072.2376771782651</v>
      </c>
      <c r="M55" s="143">
        <f t="shared" si="15"/>
        <v>21748.208820025084</v>
      </c>
      <c r="N55" s="144">
        <f t="shared" si="12"/>
        <v>28782.016133564794</v>
      </c>
      <c r="O55" s="279">
        <f t="shared" si="13"/>
        <v>4.8901098901098896</v>
      </c>
      <c r="Q55" s="185" t="s">
        <v>13</v>
      </c>
      <c r="R55" s="185">
        <v>101</v>
      </c>
      <c r="S55" s="185">
        <v>134</v>
      </c>
      <c r="T55" s="185">
        <v>235</v>
      </c>
    </row>
    <row r="56" spans="1:20" s="185" customFormat="1" ht="18" x14ac:dyDescent="0.35">
      <c r="A56" s="146">
        <v>23</v>
      </c>
      <c r="B56" s="146" t="s">
        <v>13</v>
      </c>
      <c r="C56" s="146" t="s">
        <v>13</v>
      </c>
      <c r="D56" s="146">
        <v>5</v>
      </c>
      <c r="E56" s="147">
        <v>101</v>
      </c>
      <c r="F56" s="255">
        <v>14</v>
      </c>
      <c r="G56" s="148">
        <f t="shared" si="8"/>
        <v>0.13861386138613863</v>
      </c>
      <c r="H56" s="149">
        <v>0.5</v>
      </c>
      <c r="I56" s="148">
        <f t="shared" si="9"/>
        <v>0.51470588235294124</v>
      </c>
      <c r="J56" s="150">
        <f>1-I56</f>
        <v>0.48529411764705876</v>
      </c>
      <c r="K56" s="151">
        <f t="shared" si="14"/>
        <v>2813.5229254158844</v>
      </c>
      <c r="L56" s="152">
        <f t="shared" si="11"/>
        <v>2813.5229254158844</v>
      </c>
      <c r="M56" s="151">
        <f t="shared" si="15"/>
        <v>7033.8073135397108</v>
      </c>
      <c r="N56" s="152">
        <f t="shared" si="12"/>
        <v>7033.8073135397108</v>
      </c>
      <c r="O56" s="280">
        <f t="shared" si="13"/>
        <v>2.5</v>
      </c>
      <c r="Q56" s="185" t="s">
        <v>196</v>
      </c>
      <c r="R56" s="185">
        <v>406742</v>
      </c>
      <c r="S56" s="185">
        <v>435418</v>
      </c>
      <c r="T56" s="185">
        <v>842160</v>
      </c>
    </row>
    <row r="57" spans="1:20" s="185" customFormat="1" x14ac:dyDescent="0.25">
      <c r="B57" s="220"/>
      <c r="C57" s="219"/>
      <c r="D57" s="219"/>
      <c r="E57" s="276">
        <f>SUM(E35:E56)</f>
        <v>406742</v>
      </c>
      <c r="F57" s="219">
        <f>SUM(F35:F56)</f>
        <v>4027</v>
      </c>
    </row>
    <row r="58" spans="1:20" s="185" customFormat="1" ht="17.399999999999999" x14ac:dyDescent="0.3">
      <c r="A58" s="218" t="s">
        <v>323</v>
      </c>
    </row>
    <row r="59" spans="1:20" s="185" customFormat="1" x14ac:dyDescent="0.25"/>
    <row r="60" spans="1:20" s="185" customFormat="1" x14ac:dyDescent="0.25">
      <c r="A60" s="128"/>
      <c r="B60" s="128" t="s">
        <v>51</v>
      </c>
      <c r="C60" s="128" t="s">
        <v>52</v>
      </c>
      <c r="D60" s="128" t="s">
        <v>53</v>
      </c>
      <c r="E60" s="128" t="s">
        <v>54</v>
      </c>
      <c r="F60" s="128" t="s">
        <v>55</v>
      </c>
      <c r="G60" s="128" t="s">
        <v>127</v>
      </c>
      <c r="H60" s="128" t="s">
        <v>56</v>
      </c>
      <c r="I60" s="128" t="s">
        <v>57</v>
      </c>
      <c r="J60" s="128" t="s">
        <v>58</v>
      </c>
      <c r="K60" s="128" t="s">
        <v>59</v>
      </c>
      <c r="L60" s="128" t="s">
        <v>60</v>
      </c>
      <c r="M60" s="128" t="s">
        <v>61</v>
      </c>
      <c r="N60" s="128" t="s">
        <v>62</v>
      </c>
      <c r="O60" s="128" t="s">
        <v>63</v>
      </c>
    </row>
    <row r="61" spans="1:20" s="185" customFormat="1" ht="14.4" x14ac:dyDescent="0.3">
      <c r="A61" s="154">
        <v>1</v>
      </c>
      <c r="B61" s="154" t="s">
        <v>35</v>
      </c>
      <c r="C61" s="155" t="s">
        <v>0</v>
      </c>
      <c r="D61" s="155" t="s">
        <v>1</v>
      </c>
      <c r="E61" s="156" t="s">
        <v>64</v>
      </c>
      <c r="F61" s="156" t="s">
        <v>65</v>
      </c>
      <c r="G61" s="156" t="s">
        <v>66</v>
      </c>
      <c r="H61" s="155" t="s">
        <v>5</v>
      </c>
      <c r="I61" s="156" t="s">
        <v>67</v>
      </c>
      <c r="J61" s="156" t="s">
        <v>68</v>
      </c>
      <c r="K61" s="155" t="s">
        <v>69</v>
      </c>
      <c r="L61" s="156" t="s">
        <v>70</v>
      </c>
      <c r="M61" s="156" t="s">
        <v>71</v>
      </c>
      <c r="N61" s="155" t="s">
        <v>72</v>
      </c>
      <c r="O61" s="155" t="s">
        <v>73</v>
      </c>
    </row>
    <row r="62" spans="1:20" s="185" customFormat="1" ht="40.799999999999997" x14ac:dyDescent="0.25">
      <c r="A62" s="157"/>
      <c r="B62" s="157"/>
      <c r="C62" s="157"/>
      <c r="D62" s="157"/>
      <c r="E62" s="157" t="s">
        <v>171</v>
      </c>
      <c r="F62" s="157" t="s">
        <v>173</v>
      </c>
      <c r="G62" s="157" t="s">
        <v>172</v>
      </c>
      <c r="H62" s="157" t="s">
        <v>178</v>
      </c>
      <c r="I62" s="157" t="s">
        <v>170</v>
      </c>
      <c r="J62" s="157" t="s">
        <v>179</v>
      </c>
      <c r="K62" s="157" t="s">
        <v>175</v>
      </c>
      <c r="L62" s="157" t="s">
        <v>174</v>
      </c>
      <c r="M62" s="157" t="s">
        <v>176</v>
      </c>
      <c r="N62" s="157" t="s">
        <v>177</v>
      </c>
      <c r="O62" s="157" t="s">
        <v>36</v>
      </c>
    </row>
    <row r="63" spans="1:20" s="185" customFormat="1" x14ac:dyDescent="0.25">
      <c r="A63" s="129">
        <v>2</v>
      </c>
      <c r="B63" s="130" t="s">
        <v>74</v>
      </c>
      <c r="C63" s="129">
        <v>0</v>
      </c>
      <c r="D63" s="129">
        <v>1</v>
      </c>
      <c r="E63" s="257">
        <v>3510</v>
      </c>
      <c r="F63" s="256">
        <v>19</v>
      </c>
      <c r="G63" s="131">
        <f>+F63/E63</f>
        <v>5.4131054131054132E-3</v>
      </c>
      <c r="H63" s="132">
        <v>0.1</v>
      </c>
      <c r="I63" s="131">
        <f>+(D63*G63)/(1+D63*(1-H63)*G63)</f>
        <v>5.386861727765019E-3</v>
      </c>
      <c r="J63" s="133">
        <f>1-I63</f>
        <v>0.99461313827223496</v>
      </c>
      <c r="K63" s="134">
        <v>100000</v>
      </c>
      <c r="L63" s="135">
        <f>+K63-K64</f>
        <v>538.68617277650628</v>
      </c>
      <c r="M63" s="134">
        <f>0.1*D63*L63+(K64*D63)</f>
        <v>99515.182444501144</v>
      </c>
      <c r="N63" s="135">
        <f>+N64+M63</f>
        <v>7964253.9743008493</v>
      </c>
      <c r="O63" s="136">
        <f>+N63/K63</f>
        <v>79.642539743008498</v>
      </c>
    </row>
    <row r="64" spans="1:20" s="185" customFormat="1" x14ac:dyDescent="0.25">
      <c r="A64" s="137">
        <v>3</v>
      </c>
      <c r="B64" s="138" t="s">
        <v>15</v>
      </c>
      <c r="C64" s="137">
        <v>1</v>
      </c>
      <c r="D64" s="137">
        <v>4</v>
      </c>
      <c r="E64" s="139">
        <v>16193</v>
      </c>
      <c r="F64" s="252">
        <v>4</v>
      </c>
      <c r="G64" s="140">
        <f t="shared" ref="G64:G84" si="16">+F64/E64</f>
        <v>2.4702031742110787E-4</v>
      </c>
      <c r="H64" s="141">
        <v>0.4</v>
      </c>
      <c r="I64" s="140">
        <f t="shared" ref="I64:I84" si="17">+(D64*G64)/(1+D64*(1-H64)*G64)</f>
        <v>9.8749583400195009E-4</v>
      </c>
      <c r="J64" s="142">
        <f t="shared" ref="J64:J83" si="18">1-I64</f>
        <v>0.99901250416599807</v>
      </c>
      <c r="K64" s="143">
        <f>+K63-(K63*I63)</f>
        <v>99461.313827223494</v>
      </c>
      <c r="L64" s="144">
        <f t="shared" ref="L64:L84" si="19">+K64-K65</f>
        <v>98.217633048741845</v>
      </c>
      <c r="M64" s="143">
        <f>0.4*D64*L64+(K65*D64)</f>
        <v>397609.53298957698</v>
      </c>
      <c r="N64" s="144">
        <f t="shared" ref="N64:N84" si="20">+N65+M64</f>
        <v>7864738.7918563485</v>
      </c>
      <c r="O64" s="145">
        <f t="shared" ref="O64:O84" si="21">+N64/K64</f>
        <v>79.073345094941786</v>
      </c>
    </row>
    <row r="65" spans="1:42" s="185" customFormat="1" x14ac:dyDescent="0.25">
      <c r="A65" s="137">
        <v>4</v>
      </c>
      <c r="B65" s="138" t="s">
        <v>16</v>
      </c>
      <c r="C65" s="137">
        <v>5</v>
      </c>
      <c r="D65" s="137">
        <v>5</v>
      </c>
      <c r="E65" s="139">
        <v>22942</v>
      </c>
      <c r="F65" s="252">
        <v>6</v>
      </c>
      <c r="G65" s="140">
        <f t="shared" si="16"/>
        <v>2.6152907331531691E-4</v>
      </c>
      <c r="H65" s="141">
        <v>0.5</v>
      </c>
      <c r="I65" s="140">
        <f t="shared" si="17"/>
        <v>1.3067909570065774E-3</v>
      </c>
      <c r="J65" s="142">
        <f t="shared" si="18"/>
        <v>0.99869320904299341</v>
      </c>
      <c r="K65" s="143">
        <f t="shared" ref="K65:K84" si="22">+K64-(K64*I64)</f>
        <v>99363.096194174752</v>
      </c>
      <c r="L65" s="144">
        <f t="shared" si="19"/>
        <v>129.84679556672927</v>
      </c>
      <c r="M65" s="143">
        <f>0.5*D65*(K65+K66)</f>
        <v>496490.86398195697</v>
      </c>
      <c r="N65" s="144">
        <f t="shared" si="20"/>
        <v>7467129.2588667711</v>
      </c>
      <c r="O65" s="145">
        <f t="shared" si="21"/>
        <v>75.14992532312553</v>
      </c>
    </row>
    <row r="66" spans="1:42" s="185" customFormat="1" x14ac:dyDescent="0.25">
      <c r="A66" s="137">
        <v>5</v>
      </c>
      <c r="B66" s="138" t="s">
        <v>17</v>
      </c>
      <c r="C66" s="137">
        <v>10</v>
      </c>
      <c r="D66" s="137">
        <v>5</v>
      </c>
      <c r="E66" s="139">
        <v>24175</v>
      </c>
      <c r="F66" s="252">
        <v>6</v>
      </c>
      <c r="G66" s="140">
        <f t="shared" si="16"/>
        <v>2.4819027921406411E-4</v>
      </c>
      <c r="H66" s="141">
        <v>0.5</v>
      </c>
      <c r="I66" s="140">
        <f t="shared" si="17"/>
        <v>1.240181893344357E-3</v>
      </c>
      <c r="J66" s="142">
        <f t="shared" si="18"/>
        <v>0.99875981810665559</v>
      </c>
      <c r="K66" s="143">
        <f t="shared" si="22"/>
        <v>99233.249398608023</v>
      </c>
      <c r="L66" s="144">
        <f t="shared" si="19"/>
        <v>123.06727912188217</v>
      </c>
      <c r="M66" s="143">
        <f t="shared" ref="M66:M84" si="23">0.5*D66*(K66+K67)</f>
        <v>495858.57879523537</v>
      </c>
      <c r="N66" s="144">
        <f t="shared" si="20"/>
        <v>6970638.3948848145</v>
      </c>
      <c r="O66" s="145">
        <f t="shared" si="21"/>
        <v>70.244987815370223</v>
      </c>
    </row>
    <row r="67" spans="1:42" s="185" customFormat="1" x14ac:dyDescent="0.25">
      <c r="A67" s="137">
        <v>6</v>
      </c>
      <c r="B67" s="138" t="s">
        <v>18</v>
      </c>
      <c r="C67" s="137">
        <v>15</v>
      </c>
      <c r="D67" s="137">
        <v>5</v>
      </c>
      <c r="E67" s="139">
        <v>24007</v>
      </c>
      <c r="F67" s="252">
        <v>19</v>
      </c>
      <c r="G67" s="140">
        <f t="shared" si="16"/>
        <v>7.9143583121589532E-4</v>
      </c>
      <c r="H67" s="141">
        <v>0.5</v>
      </c>
      <c r="I67" s="140">
        <f t="shared" si="17"/>
        <v>3.9493649836828864E-3</v>
      </c>
      <c r="J67" s="142">
        <f t="shared" si="18"/>
        <v>0.99605063501631708</v>
      </c>
      <c r="K67" s="143">
        <f t="shared" si="22"/>
        <v>99110.18211948614</v>
      </c>
      <c r="L67" s="144">
        <f t="shared" si="19"/>
        <v>391.42228278913535</v>
      </c>
      <c r="M67" s="143">
        <f t="shared" si="23"/>
        <v>494572.35489045788</v>
      </c>
      <c r="N67" s="144">
        <f t="shared" si="20"/>
        <v>6474779.8160895789</v>
      </c>
      <c r="O67" s="145">
        <f t="shared" si="21"/>
        <v>65.329108247260166</v>
      </c>
    </row>
    <row r="68" spans="1:42" s="185" customFormat="1" x14ac:dyDescent="0.25">
      <c r="A68" s="137">
        <v>7</v>
      </c>
      <c r="B68" s="138" t="s">
        <v>19</v>
      </c>
      <c r="C68" s="137">
        <v>20</v>
      </c>
      <c r="D68" s="137">
        <v>5</v>
      </c>
      <c r="E68" s="139">
        <v>28897</v>
      </c>
      <c r="F68" s="252">
        <v>14</v>
      </c>
      <c r="G68" s="140">
        <f t="shared" si="16"/>
        <v>4.8447935771879432E-4</v>
      </c>
      <c r="H68" s="141">
        <v>0.5</v>
      </c>
      <c r="I68" s="140">
        <f t="shared" si="17"/>
        <v>2.4194663348541404E-3</v>
      </c>
      <c r="J68" s="142">
        <f t="shared" si="18"/>
        <v>0.99758053366514587</v>
      </c>
      <c r="K68" s="143">
        <f t="shared" si="22"/>
        <v>98718.759836697005</v>
      </c>
      <c r="L68" s="144">
        <f t="shared" si="19"/>
        <v>238.84671604343748</v>
      </c>
      <c r="M68" s="143">
        <f t="shared" si="23"/>
        <v>492996.68239337637</v>
      </c>
      <c r="N68" s="144">
        <f t="shared" si="20"/>
        <v>5980207.4611991206</v>
      </c>
      <c r="O68" s="145">
        <f t="shared" si="21"/>
        <v>60.578227188953008</v>
      </c>
    </row>
    <row r="69" spans="1:42" s="185" customFormat="1" x14ac:dyDescent="0.25">
      <c r="A69" s="137">
        <v>8</v>
      </c>
      <c r="B69" s="138" t="s">
        <v>20</v>
      </c>
      <c r="C69" s="137">
        <v>25</v>
      </c>
      <c r="D69" s="137">
        <v>5</v>
      </c>
      <c r="E69" s="139">
        <v>29022</v>
      </c>
      <c r="F69" s="252">
        <v>25</v>
      </c>
      <c r="G69" s="140">
        <f t="shared" si="16"/>
        <v>8.6141547791330716E-4</v>
      </c>
      <c r="H69" s="141">
        <v>0.5</v>
      </c>
      <c r="I69" s="140">
        <f t="shared" si="17"/>
        <v>4.2978218638793858E-3</v>
      </c>
      <c r="J69" s="142">
        <f t="shared" si="18"/>
        <v>0.99570217813612061</v>
      </c>
      <c r="K69" s="143">
        <f t="shared" si="22"/>
        <v>98479.913120653568</v>
      </c>
      <c r="L69" s="144">
        <f t="shared" si="19"/>
        <v>423.24912376288557</v>
      </c>
      <c r="M69" s="143">
        <f t="shared" si="23"/>
        <v>491341.44279386062</v>
      </c>
      <c r="N69" s="144">
        <f t="shared" si="20"/>
        <v>5487210.7788057439</v>
      </c>
      <c r="O69" s="145">
        <f t="shared" si="21"/>
        <v>55.719086308321955</v>
      </c>
    </row>
    <row r="70" spans="1:42" s="185" customFormat="1" x14ac:dyDescent="0.25">
      <c r="A70" s="137">
        <v>9</v>
      </c>
      <c r="B70" s="138" t="s">
        <v>21</v>
      </c>
      <c r="C70" s="137">
        <v>30</v>
      </c>
      <c r="D70" s="137">
        <v>5</v>
      </c>
      <c r="E70" s="139">
        <v>30526</v>
      </c>
      <c r="F70" s="252">
        <v>42</v>
      </c>
      <c r="G70" s="140">
        <f t="shared" si="16"/>
        <v>1.375876302168643E-3</v>
      </c>
      <c r="H70" s="141">
        <v>0.5</v>
      </c>
      <c r="I70" s="140">
        <f t="shared" si="17"/>
        <v>6.8557996800626825E-3</v>
      </c>
      <c r="J70" s="142">
        <f t="shared" si="18"/>
        <v>0.99314420031993733</v>
      </c>
      <c r="K70" s="143">
        <f t="shared" si="22"/>
        <v>98056.663996890682</v>
      </c>
      <c r="L70" s="144">
        <f t="shared" si="19"/>
        <v>672.25684565790289</v>
      </c>
      <c r="M70" s="143">
        <f t="shared" si="23"/>
        <v>488602.67787030869</v>
      </c>
      <c r="N70" s="144">
        <f t="shared" si="20"/>
        <v>4995869.3360118829</v>
      </c>
      <c r="O70" s="145">
        <f t="shared" si="21"/>
        <v>50.94879972839275</v>
      </c>
    </row>
    <row r="71" spans="1:42" s="185" customFormat="1" x14ac:dyDescent="0.25">
      <c r="A71" s="137">
        <v>10</v>
      </c>
      <c r="B71" s="138" t="s">
        <v>22</v>
      </c>
      <c r="C71" s="137">
        <v>35</v>
      </c>
      <c r="D71" s="137">
        <v>5</v>
      </c>
      <c r="E71" s="139">
        <v>31888</v>
      </c>
      <c r="F71" s="252">
        <v>56</v>
      </c>
      <c r="G71" s="140">
        <f t="shared" si="16"/>
        <v>1.7561465127947818E-3</v>
      </c>
      <c r="H71" s="141">
        <v>0.5</v>
      </c>
      <c r="I71" s="140">
        <f t="shared" si="17"/>
        <v>8.7423504433620583E-3</v>
      </c>
      <c r="J71" s="142">
        <f t="shared" si="18"/>
        <v>0.99125764955663798</v>
      </c>
      <c r="K71" s="143">
        <f t="shared" si="22"/>
        <v>97384.407151232779</v>
      </c>
      <c r="L71" s="144">
        <f t="shared" si="19"/>
        <v>851.36861503512773</v>
      </c>
      <c r="M71" s="143">
        <f t="shared" si="23"/>
        <v>484793.61421857611</v>
      </c>
      <c r="N71" s="144">
        <f t="shared" si="20"/>
        <v>4507266.6581415739</v>
      </c>
      <c r="O71" s="145">
        <f t="shared" si="21"/>
        <v>46.283247903763787</v>
      </c>
      <c r="P71" s="184"/>
    </row>
    <row r="72" spans="1:42" s="184" customFormat="1" x14ac:dyDescent="0.25">
      <c r="A72" s="137">
        <v>11</v>
      </c>
      <c r="B72" s="138" t="s">
        <v>23</v>
      </c>
      <c r="C72" s="137">
        <v>40</v>
      </c>
      <c r="D72" s="137">
        <v>5</v>
      </c>
      <c r="E72" s="139">
        <v>32232</v>
      </c>
      <c r="F72" s="252">
        <v>76</v>
      </c>
      <c r="G72" s="140">
        <f t="shared" si="16"/>
        <v>2.3579051873914123E-3</v>
      </c>
      <c r="H72" s="141">
        <v>0.5</v>
      </c>
      <c r="I72" s="140">
        <f t="shared" si="17"/>
        <v>1.1720436740484856E-2</v>
      </c>
      <c r="J72" s="142">
        <f t="shared" si="18"/>
        <v>0.98827956325951516</v>
      </c>
      <c r="K72" s="143">
        <f t="shared" si="22"/>
        <v>96533.038536197651</v>
      </c>
      <c r="L72" s="144">
        <f t="shared" si="19"/>
        <v>1131.4093715302879</v>
      </c>
      <c r="M72" s="143">
        <f t="shared" si="23"/>
        <v>479836.66925216257</v>
      </c>
      <c r="N72" s="144">
        <f t="shared" si="20"/>
        <v>4022473.043922998</v>
      </c>
      <c r="O72" s="145">
        <f t="shared" si="21"/>
        <v>41.669392209328045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137">
        <v>12</v>
      </c>
      <c r="B73" s="138" t="s">
        <v>24</v>
      </c>
      <c r="C73" s="137">
        <v>45</v>
      </c>
      <c r="D73" s="137">
        <v>5</v>
      </c>
      <c r="E73" s="139">
        <v>33388</v>
      </c>
      <c r="F73" s="252">
        <v>85</v>
      </c>
      <c r="G73" s="140">
        <f t="shared" si="16"/>
        <v>2.5458248472505093E-3</v>
      </c>
      <c r="H73" s="141">
        <v>0.5</v>
      </c>
      <c r="I73" s="140">
        <f t="shared" si="17"/>
        <v>1.264862130027827E-2</v>
      </c>
      <c r="J73" s="142">
        <f t="shared" si="18"/>
        <v>0.98735137869972178</v>
      </c>
      <c r="K73" s="143">
        <f t="shared" si="22"/>
        <v>95401.629164667364</v>
      </c>
      <c r="L73" s="144">
        <f t="shared" si="19"/>
        <v>1206.6990787334653</v>
      </c>
      <c r="M73" s="143">
        <f t="shared" si="23"/>
        <v>473991.39812650322</v>
      </c>
      <c r="N73" s="144">
        <f t="shared" si="20"/>
        <v>3542636.3746708352</v>
      </c>
      <c r="O73" s="145">
        <f t="shared" si="21"/>
        <v>37.133919050334988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137">
        <v>13</v>
      </c>
      <c r="B74" s="138" t="s">
        <v>25</v>
      </c>
      <c r="C74" s="137">
        <v>50</v>
      </c>
      <c r="D74" s="137">
        <v>5</v>
      </c>
      <c r="E74" s="139">
        <v>35508</v>
      </c>
      <c r="F74" s="252">
        <v>153</v>
      </c>
      <c r="G74" s="140">
        <f t="shared" si="16"/>
        <v>4.3088881378844203E-3</v>
      </c>
      <c r="H74" s="141">
        <v>0.5</v>
      </c>
      <c r="I74" s="140">
        <f t="shared" si="17"/>
        <v>2.1314832615873278E-2</v>
      </c>
      <c r="J74" s="142">
        <f t="shared" si="18"/>
        <v>0.9786851673841267</v>
      </c>
      <c r="K74" s="143">
        <f t="shared" si="22"/>
        <v>94194.930085933898</v>
      </c>
      <c r="L74" s="144">
        <f t="shared" si="19"/>
        <v>2007.7491680455714</v>
      </c>
      <c r="M74" s="143">
        <f t="shared" si="23"/>
        <v>465955.27750955557</v>
      </c>
      <c r="N74" s="144">
        <f t="shared" si="20"/>
        <v>3068644.9765443318</v>
      </c>
      <c r="O74" s="145">
        <f t="shared" si="21"/>
        <v>32.577602358691827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137">
        <v>14</v>
      </c>
      <c r="B75" s="138" t="s">
        <v>26</v>
      </c>
      <c r="C75" s="137">
        <v>55</v>
      </c>
      <c r="D75" s="137">
        <v>5</v>
      </c>
      <c r="E75" s="139">
        <v>33193</v>
      </c>
      <c r="F75" s="252">
        <v>209</v>
      </c>
      <c r="G75" s="140">
        <f t="shared" si="16"/>
        <v>6.2965082999427591E-3</v>
      </c>
      <c r="H75" s="141">
        <v>0.5</v>
      </c>
      <c r="I75" s="140">
        <f t="shared" si="17"/>
        <v>3.0994646379261762E-2</v>
      </c>
      <c r="J75" s="142">
        <f t="shared" si="18"/>
        <v>0.96900535362073825</v>
      </c>
      <c r="K75" s="143">
        <f t="shared" si="22"/>
        <v>92187.180917888327</v>
      </c>
      <c r="L75" s="144">
        <f t="shared" si="19"/>
        <v>2857.3090732509736</v>
      </c>
      <c r="M75" s="143">
        <f t="shared" si="23"/>
        <v>453792.63190631417</v>
      </c>
      <c r="N75" s="144">
        <f t="shared" si="20"/>
        <v>2602689.6990347761</v>
      </c>
      <c r="O75" s="145">
        <f t="shared" si="21"/>
        <v>28.232663946552474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137">
        <v>15</v>
      </c>
      <c r="B76" s="138" t="s">
        <v>27</v>
      </c>
      <c r="C76" s="137">
        <v>60</v>
      </c>
      <c r="D76" s="137">
        <v>5</v>
      </c>
      <c r="E76" s="139">
        <v>24481</v>
      </c>
      <c r="F76" s="252">
        <v>225</v>
      </c>
      <c r="G76" s="140">
        <f t="shared" si="16"/>
        <v>9.1908010293697152E-3</v>
      </c>
      <c r="H76" s="141">
        <v>0.5</v>
      </c>
      <c r="I76" s="140">
        <f t="shared" si="17"/>
        <v>4.4921836005350685E-2</v>
      </c>
      <c r="J76" s="142">
        <f t="shared" si="18"/>
        <v>0.95507816399464929</v>
      </c>
      <c r="K76" s="143">
        <f t="shared" si="22"/>
        <v>89329.871844637353</v>
      </c>
      <c r="L76" s="144">
        <f t="shared" si="19"/>
        <v>4012.8618533837871</v>
      </c>
      <c r="M76" s="143">
        <f t="shared" si="23"/>
        <v>436617.20458972733</v>
      </c>
      <c r="N76" s="144">
        <f t="shared" si="20"/>
        <v>2148897.0671284618</v>
      </c>
      <c r="O76" s="145">
        <f t="shared" si="21"/>
        <v>24.05575002800661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137">
        <v>16</v>
      </c>
      <c r="B77" s="138" t="s">
        <v>28</v>
      </c>
      <c r="C77" s="137">
        <v>65</v>
      </c>
      <c r="D77" s="137">
        <v>5</v>
      </c>
      <c r="E77" s="139">
        <v>21963</v>
      </c>
      <c r="F77" s="252">
        <v>297</v>
      </c>
      <c r="G77" s="140">
        <f t="shared" si="16"/>
        <v>1.3522742794700178E-2</v>
      </c>
      <c r="H77" s="141">
        <v>0.5</v>
      </c>
      <c r="I77" s="140">
        <f t="shared" si="17"/>
        <v>6.5402655744202939E-2</v>
      </c>
      <c r="J77" s="142">
        <f t="shared" si="18"/>
        <v>0.9345973442557971</v>
      </c>
      <c r="K77" s="143">
        <f t="shared" si="22"/>
        <v>85317.009991253566</v>
      </c>
      <c r="L77" s="144">
        <f t="shared" si="19"/>
        <v>5579.9590335826797</v>
      </c>
      <c r="M77" s="143">
        <f t="shared" si="23"/>
        <v>412635.1523723111</v>
      </c>
      <c r="N77" s="144">
        <f t="shared" si="20"/>
        <v>1712279.8625387342</v>
      </c>
      <c r="O77" s="145">
        <f t="shared" si="21"/>
        <v>20.069618739736331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137">
        <v>17</v>
      </c>
      <c r="B78" s="138" t="s">
        <v>29</v>
      </c>
      <c r="C78" s="137">
        <v>70</v>
      </c>
      <c r="D78" s="137">
        <v>5</v>
      </c>
      <c r="E78" s="139">
        <v>14961</v>
      </c>
      <c r="F78" s="252">
        <v>332</v>
      </c>
      <c r="G78" s="140">
        <f t="shared" si="16"/>
        <v>2.2191030011362876E-2</v>
      </c>
      <c r="H78" s="141">
        <v>0.5</v>
      </c>
      <c r="I78" s="140">
        <f t="shared" si="17"/>
        <v>0.1051231714267621</v>
      </c>
      <c r="J78" s="142">
        <f t="shared" si="18"/>
        <v>0.89487682857323791</v>
      </c>
      <c r="K78" s="143">
        <f t="shared" si="22"/>
        <v>79737.050957670886</v>
      </c>
      <c r="L78" s="144">
        <f t="shared" si="19"/>
        <v>8382.2116768877022</v>
      </c>
      <c r="M78" s="143">
        <f t="shared" si="23"/>
        <v>377729.72559613519</v>
      </c>
      <c r="N78" s="144">
        <f t="shared" si="20"/>
        <v>1299644.7101664231</v>
      </c>
      <c r="O78" s="145">
        <f t="shared" si="21"/>
        <v>16.299131891099798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137">
        <v>18</v>
      </c>
      <c r="B79" s="138" t="s">
        <v>30</v>
      </c>
      <c r="C79" s="137">
        <v>75</v>
      </c>
      <c r="D79" s="137">
        <v>5</v>
      </c>
      <c r="E79" s="139">
        <v>12288</v>
      </c>
      <c r="F79" s="252">
        <v>408</v>
      </c>
      <c r="G79" s="140">
        <f t="shared" si="16"/>
        <v>3.3203125E-2</v>
      </c>
      <c r="H79" s="141">
        <v>0.5</v>
      </c>
      <c r="I79" s="140">
        <f t="shared" si="17"/>
        <v>0.15329125338142471</v>
      </c>
      <c r="J79" s="142">
        <f t="shared" si="18"/>
        <v>0.84670874661857531</v>
      </c>
      <c r="K79" s="143">
        <f t="shared" si="22"/>
        <v>71354.839280783184</v>
      </c>
      <c r="L79" s="144">
        <f t="shared" si="19"/>
        <v>10938.072748181374</v>
      </c>
      <c r="M79" s="143">
        <f t="shared" si="23"/>
        <v>329429.01453346247</v>
      </c>
      <c r="N79" s="144">
        <f t="shared" si="20"/>
        <v>921914.98457028787</v>
      </c>
      <c r="O79" s="145">
        <f t="shared" si="21"/>
        <v>12.920146606210238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137">
        <v>19</v>
      </c>
      <c r="B80" s="138" t="s">
        <v>31</v>
      </c>
      <c r="C80" s="137">
        <v>80</v>
      </c>
      <c r="D80" s="137">
        <v>5</v>
      </c>
      <c r="E80" s="139">
        <v>9032</v>
      </c>
      <c r="F80" s="252">
        <v>543</v>
      </c>
      <c r="G80" s="140">
        <f t="shared" si="16"/>
        <v>6.0119574844995569E-2</v>
      </c>
      <c r="H80" s="141">
        <v>0.5</v>
      </c>
      <c r="I80" s="140">
        <f t="shared" si="17"/>
        <v>0.26132152654121948</v>
      </c>
      <c r="J80" s="142">
        <f t="shared" si="18"/>
        <v>0.73867847345878057</v>
      </c>
      <c r="K80" s="143">
        <f t="shared" si="22"/>
        <v>60416.76653260181</v>
      </c>
      <c r="L80" s="144">
        <f t="shared" si="19"/>
        <v>15788.20165898397</v>
      </c>
      <c r="M80" s="143">
        <f t="shared" si="23"/>
        <v>262613.32851554913</v>
      </c>
      <c r="N80" s="144">
        <f t="shared" si="20"/>
        <v>592485.9700368254</v>
      </c>
      <c r="O80" s="145">
        <f t="shared" si="21"/>
        <v>9.8066481217115609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137">
        <v>20</v>
      </c>
      <c r="B81" s="138" t="s">
        <v>32</v>
      </c>
      <c r="C81" s="137">
        <v>85</v>
      </c>
      <c r="D81" s="137">
        <v>5</v>
      </c>
      <c r="E81" s="139">
        <v>4789</v>
      </c>
      <c r="F81" s="252">
        <v>439</v>
      </c>
      <c r="G81" s="140">
        <f t="shared" si="16"/>
        <v>9.1668406765504279E-2</v>
      </c>
      <c r="H81" s="141">
        <v>0.5</v>
      </c>
      <c r="I81" s="140">
        <f t="shared" si="17"/>
        <v>0.37288711458421814</v>
      </c>
      <c r="J81" s="142">
        <f t="shared" si="18"/>
        <v>0.62711288541578192</v>
      </c>
      <c r="K81" s="143">
        <f t="shared" si="22"/>
        <v>44628.564873617841</v>
      </c>
      <c r="L81" s="144">
        <f t="shared" si="19"/>
        <v>16641.416783757948</v>
      </c>
      <c r="M81" s="143">
        <f t="shared" si="23"/>
        <v>181539.28240869433</v>
      </c>
      <c r="N81" s="144">
        <f t="shared" si="20"/>
        <v>329872.64152127621</v>
      </c>
      <c r="O81" s="145">
        <f t="shared" si="21"/>
        <v>7.3915135397123262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37">
        <v>21</v>
      </c>
      <c r="B82" s="137" t="s">
        <v>33</v>
      </c>
      <c r="C82" s="137">
        <v>90</v>
      </c>
      <c r="D82" s="137">
        <v>5</v>
      </c>
      <c r="E82" s="139">
        <v>1845</v>
      </c>
      <c r="F82" s="252">
        <v>307</v>
      </c>
      <c r="G82" s="140">
        <f t="shared" si="16"/>
        <v>0.16639566395663957</v>
      </c>
      <c r="H82" s="141">
        <v>0.5</v>
      </c>
      <c r="I82" s="140">
        <f t="shared" si="17"/>
        <v>0.58755980861244017</v>
      </c>
      <c r="J82" s="142">
        <f t="shared" si="18"/>
        <v>0.41244019138755983</v>
      </c>
      <c r="K82" s="143">
        <f t="shared" si="22"/>
        <v>27987.148089859893</v>
      </c>
      <c r="L82" s="144">
        <f t="shared" si="19"/>
        <v>16444.123375286101</v>
      </c>
      <c r="M82" s="143">
        <f t="shared" si="23"/>
        <v>98825.432011084209</v>
      </c>
      <c r="N82" s="144">
        <f t="shared" si="20"/>
        <v>148333.35911258188</v>
      </c>
      <c r="O82" s="145">
        <f t="shared" si="21"/>
        <v>5.3000526754751753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37">
        <v>22</v>
      </c>
      <c r="B83" s="137" t="s">
        <v>34</v>
      </c>
      <c r="C83" s="137">
        <v>95</v>
      </c>
      <c r="D83" s="137">
        <v>5</v>
      </c>
      <c r="E83" s="139">
        <v>444</v>
      </c>
      <c r="F83" s="252">
        <v>84</v>
      </c>
      <c r="G83" s="140">
        <f t="shared" si="16"/>
        <v>0.1891891891891892</v>
      </c>
      <c r="H83" s="141">
        <v>0.5</v>
      </c>
      <c r="I83" s="140">
        <f t="shared" si="17"/>
        <v>0.64220183486238536</v>
      </c>
      <c r="J83" s="142">
        <f t="shared" si="18"/>
        <v>0.35779816513761464</v>
      </c>
      <c r="K83" s="143">
        <f t="shared" si="22"/>
        <v>11543.024714573792</v>
      </c>
      <c r="L83" s="144">
        <f t="shared" si="19"/>
        <v>7412.9516515611513</v>
      </c>
      <c r="M83" s="143">
        <f t="shared" si="23"/>
        <v>39182.744443966083</v>
      </c>
      <c r="N83" s="144">
        <f t="shared" si="20"/>
        <v>49507.927101497684</v>
      </c>
      <c r="O83" s="145">
        <f t="shared" si="21"/>
        <v>4.2889908256880735</v>
      </c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46">
        <v>23</v>
      </c>
      <c r="B84" s="146" t="s">
        <v>13</v>
      </c>
      <c r="C84" s="146" t="s">
        <v>13</v>
      </c>
      <c r="D84" s="146">
        <v>5</v>
      </c>
      <c r="E84" s="147">
        <v>134</v>
      </c>
      <c r="F84" s="255">
        <v>23</v>
      </c>
      <c r="G84" s="148">
        <f t="shared" si="16"/>
        <v>0.17164179104477612</v>
      </c>
      <c r="H84" s="149">
        <v>0.5</v>
      </c>
      <c r="I84" s="148">
        <f t="shared" si="17"/>
        <v>0.60052219321148814</v>
      </c>
      <c r="J84" s="150">
        <f>1-I84</f>
        <v>0.39947780678851186</v>
      </c>
      <c r="K84" s="151">
        <f t="shared" si="22"/>
        <v>4130.0730630126409</v>
      </c>
      <c r="L84" s="152">
        <f t="shared" si="19"/>
        <v>4130.0730630126409</v>
      </c>
      <c r="M84" s="151">
        <f t="shared" si="23"/>
        <v>10325.182657531603</v>
      </c>
      <c r="N84" s="152">
        <f t="shared" si="20"/>
        <v>10325.182657531603</v>
      </c>
      <c r="O84" s="153">
        <f t="shared" si="21"/>
        <v>2.5</v>
      </c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E85" s="277">
        <f>SUM(E63:E84)</f>
        <v>435418</v>
      </c>
      <c r="F85" s="184">
        <f>SUM(F63:F84)</f>
        <v>3372</v>
      </c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E87" s="277">
        <f>E57+E85</f>
        <v>842160</v>
      </c>
      <c r="F87" s="184">
        <f>F57+F85</f>
        <v>7399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3" manualBreakCount="3">
    <brk id="29" max="16383" man="1"/>
    <brk id="57" max="16383" man="1"/>
    <brk id="8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P166"/>
  <sheetViews>
    <sheetView showGridLines="0" view="pageBreakPreview" zoomScaleNormal="100" zoomScaleSheetLayoutView="100" workbookViewId="0">
      <selection activeCell="E27" sqref="E27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314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ht="14.4" x14ac:dyDescent="0.3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 x14ac:dyDescent="0.25">
      <c r="A5" s="213">
        <v>2</v>
      </c>
      <c r="B5" s="214" t="s">
        <v>74</v>
      </c>
      <c r="C5" s="213">
        <v>0</v>
      </c>
      <c r="D5" s="213">
        <v>1</v>
      </c>
      <c r="E5" s="260">
        <v>7387</v>
      </c>
      <c r="F5" s="261">
        <v>35</v>
      </c>
      <c r="G5" s="210">
        <v>4.7380533369432787E-3</v>
      </c>
      <c r="H5" s="211">
        <v>0.1</v>
      </c>
      <c r="I5" s="210">
        <v>4.717934892498484E-3</v>
      </c>
      <c r="J5" s="209">
        <v>0.9952820651075015</v>
      </c>
      <c r="K5" s="208">
        <v>100000</v>
      </c>
      <c r="L5" s="207">
        <v>471.79348924984515</v>
      </c>
      <c r="M5" s="208">
        <v>99575.385859675138</v>
      </c>
      <c r="N5" s="207">
        <v>7776639.1684234058</v>
      </c>
      <c r="O5" s="206">
        <v>77.766391684234065</v>
      </c>
      <c r="Q5" s="228"/>
      <c r="R5" s="228"/>
      <c r="S5" s="228"/>
      <c r="T5" s="228"/>
      <c r="U5" s="228"/>
    </row>
    <row r="6" spans="1:21" s="227" customFormat="1" ht="12" x14ac:dyDescent="0.25">
      <c r="A6" s="204">
        <v>3</v>
      </c>
      <c r="B6" s="205" t="s">
        <v>15</v>
      </c>
      <c r="C6" s="204">
        <v>1</v>
      </c>
      <c r="D6" s="204">
        <v>4</v>
      </c>
      <c r="E6" s="202">
        <v>34797</v>
      </c>
      <c r="F6" s="262">
        <v>19</v>
      </c>
      <c r="G6" s="200">
        <v>5.4602408253585076E-4</v>
      </c>
      <c r="H6" s="201">
        <v>0.4</v>
      </c>
      <c r="I6" s="200">
        <v>2.1812379099148743E-3</v>
      </c>
      <c r="J6" s="199">
        <v>0.99781876209008513</v>
      </c>
      <c r="K6" s="198">
        <v>99528.206510750155</v>
      </c>
      <c r="L6" s="197">
        <v>217.09469714708393</v>
      </c>
      <c r="M6" s="198">
        <v>397591.79876984761</v>
      </c>
      <c r="N6" s="197">
        <v>7677063.7825637311</v>
      </c>
      <c r="O6" s="196">
        <v>77.134553627614324</v>
      </c>
      <c r="Q6" s="229"/>
      <c r="R6" s="229"/>
      <c r="S6" s="229"/>
      <c r="T6" s="229"/>
      <c r="U6" s="229"/>
    </row>
    <row r="7" spans="1:21" s="180" customFormat="1" x14ac:dyDescent="0.25">
      <c r="A7" s="204">
        <v>4</v>
      </c>
      <c r="B7" s="205" t="s">
        <v>16</v>
      </c>
      <c r="C7" s="204">
        <v>5</v>
      </c>
      <c r="D7" s="204">
        <v>5</v>
      </c>
      <c r="E7" s="202">
        <v>48896</v>
      </c>
      <c r="F7" s="262">
        <v>14</v>
      </c>
      <c r="G7" s="200">
        <v>2.8632198952879579E-4</v>
      </c>
      <c r="H7" s="201">
        <v>0.5</v>
      </c>
      <c r="I7" s="200">
        <v>1.4305859271218652E-3</v>
      </c>
      <c r="J7" s="199">
        <v>0.99856941407287814</v>
      </c>
      <c r="K7" s="198">
        <v>99311.111813603071</v>
      </c>
      <c r="L7" s="197">
        <v>142.07307896736893</v>
      </c>
      <c r="M7" s="198">
        <v>496200.37637059693</v>
      </c>
      <c r="N7" s="197">
        <v>7279471.9837938836</v>
      </c>
      <c r="O7" s="196">
        <v>73.299672623308425</v>
      </c>
      <c r="Q7" s="229"/>
      <c r="R7" s="229"/>
      <c r="S7" s="229"/>
      <c r="T7" s="229"/>
      <c r="U7" s="229"/>
    </row>
    <row r="8" spans="1:21" s="180" customFormat="1" x14ac:dyDescent="0.25">
      <c r="A8" s="204">
        <v>5</v>
      </c>
      <c r="B8" s="205" t="s">
        <v>17</v>
      </c>
      <c r="C8" s="204">
        <v>10</v>
      </c>
      <c r="D8" s="204">
        <v>5</v>
      </c>
      <c r="E8" s="202">
        <v>55207</v>
      </c>
      <c r="F8" s="262">
        <v>12</v>
      </c>
      <c r="G8" s="200">
        <v>2.1736374010542141E-4</v>
      </c>
      <c r="H8" s="201">
        <v>0.5</v>
      </c>
      <c r="I8" s="200">
        <v>1.0862284338396364E-3</v>
      </c>
      <c r="J8" s="199">
        <v>0.99891377156616035</v>
      </c>
      <c r="K8" s="198">
        <v>99169.038734635702</v>
      </c>
      <c r="L8" s="197">
        <v>107.72022963011113</v>
      </c>
      <c r="M8" s="198">
        <v>495575.89309910324</v>
      </c>
      <c r="N8" s="197">
        <v>6783271.6074232869</v>
      </c>
      <c r="O8" s="196">
        <v>68.401102743110144</v>
      </c>
      <c r="Q8" s="229"/>
      <c r="R8" s="230"/>
      <c r="S8" s="229"/>
      <c r="T8" s="229"/>
      <c r="U8" s="229"/>
    </row>
    <row r="9" spans="1:21" s="180" customFormat="1" x14ac:dyDescent="0.25">
      <c r="A9" s="204">
        <v>6</v>
      </c>
      <c r="B9" s="205" t="s">
        <v>18</v>
      </c>
      <c r="C9" s="204">
        <v>15</v>
      </c>
      <c r="D9" s="204">
        <v>5</v>
      </c>
      <c r="E9" s="202">
        <v>59895</v>
      </c>
      <c r="F9" s="262">
        <v>66</v>
      </c>
      <c r="G9" s="200">
        <v>1.1019283746556473E-3</v>
      </c>
      <c r="H9" s="201">
        <v>0.5</v>
      </c>
      <c r="I9" s="200">
        <v>5.4945054945054941E-3</v>
      </c>
      <c r="J9" s="199">
        <v>0.99450549450549453</v>
      </c>
      <c r="K9" s="198">
        <v>99061.318505005591</v>
      </c>
      <c r="L9" s="197">
        <v>544.29295881871076</v>
      </c>
      <c r="M9" s="198">
        <v>493945.86012798117</v>
      </c>
      <c r="N9" s="197">
        <v>6287695.7143241838</v>
      </c>
      <c r="O9" s="196">
        <v>63.472764235481733</v>
      </c>
      <c r="Q9" s="229"/>
      <c r="R9" s="229"/>
      <c r="S9" s="229"/>
      <c r="T9" s="229"/>
      <c r="U9" s="229"/>
    </row>
    <row r="10" spans="1:21" s="180" customFormat="1" x14ac:dyDescent="0.25">
      <c r="A10" s="204">
        <v>7</v>
      </c>
      <c r="B10" s="205" t="s">
        <v>19</v>
      </c>
      <c r="C10" s="204">
        <v>20</v>
      </c>
      <c r="D10" s="204">
        <v>5</v>
      </c>
      <c r="E10" s="202">
        <v>59974</v>
      </c>
      <c r="F10" s="262">
        <v>71</v>
      </c>
      <c r="G10" s="200">
        <v>1.1838463334111447E-3</v>
      </c>
      <c r="H10" s="201">
        <v>0.5</v>
      </c>
      <c r="I10" s="200">
        <v>5.9017647107719668E-3</v>
      </c>
      <c r="J10" s="199">
        <v>0.99409823528922803</v>
      </c>
      <c r="K10" s="198">
        <v>98517.02554618688</v>
      </c>
      <c r="L10" s="197">
        <v>581.42430477870221</v>
      </c>
      <c r="M10" s="198">
        <v>491131.56696898758</v>
      </c>
      <c r="N10" s="197">
        <v>5793749.8541962029</v>
      </c>
      <c r="O10" s="196">
        <v>58.809630336230256</v>
      </c>
      <c r="Q10" s="229"/>
      <c r="R10" s="229"/>
      <c r="S10" s="229"/>
      <c r="T10" s="229"/>
      <c r="U10" s="229"/>
    </row>
    <row r="11" spans="1:21" s="180" customFormat="1" x14ac:dyDescent="0.25">
      <c r="A11" s="204">
        <v>8</v>
      </c>
      <c r="B11" s="205" t="s">
        <v>20</v>
      </c>
      <c r="C11" s="204">
        <v>25</v>
      </c>
      <c r="D11" s="204">
        <v>5</v>
      </c>
      <c r="E11" s="202">
        <v>66419</v>
      </c>
      <c r="F11" s="262">
        <v>71</v>
      </c>
      <c r="G11" s="200">
        <v>1.0689712281124377E-3</v>
      </c>
      <c r="H11" s="201">
        <v>0.5</v>
      </c>
      <c r="I11" s="200">
        <v>5.3306104675170628E-3</v>
      </c>
      <c r="J11" s="199">
        <v>0.99466938953248296</v>
      </c>
      <c r="K11" s="198">
        <v>97935.601241408178</v>
      </c>
      <c r="L11" s="197">
        <v>522.0565411200223</v>
      </c>
      <c r="M11" s="198">
        <v>488372.86485424085</v>
      </c>
      <c r="N11" s="197">
        <v>5302618.2872272152</v>
      </c>
      <c r="O11" s="196">
        <v>54.143929480316643</v>
      </c>
      <c r="Q11" s="228"/>
      <c r="R11" s="228"/>
      <c r="S11" s="228"/>
      <c r="T11" s="228"/>
      <c r="U11" s="228"/>
    </row>
    <row r="12" spans="1:21" s="180" customFormat="1" x14ac:dyDescent="0.25">
      <c r="A12" s="204">
        <v>9</v>
      </c>
      <c r="B12" s="205" t="s">
        <v>21</v>
      </c>
      <c r="C12" s="204">
        <v>30</v>
      </c>
      <c r="D12" s="204">
        <v>5</v>
      </c>
      <c r="E12" s="202">
        <v>69528</v>
      </c>
      <c r="F12" s="262">
        <v>99</v>
      </c>
      <c r="G12" s="200">
        <v>1.4238867794269935E-3</v>
      </c>
      <c r="H12" s="201">
        <v>0.5</v>
      </c>
      <c r="I12" s="200">
        <v>7.0941806221381434E-3</v>
      </c>
      <c r="J12" s="199">
        <v>0.99290581937786182</v>
      </c>
      <c r="K12" s="198">
        <v>97413.544700288156</v>
      </c>
      <c r="L12" s="197">
        <v>691.06928114657057</v>
      </c>
      <c r="M12" s="198">
        <v>485340.05029857438</v>
      </c>
      <c r="N12" s="197">
        <v>4814245.4223729745</v>
      </c>
      <c r="O12" s="196">
        <v>49.420698499217366</v>
      </c>
    </row>
    <row r="13" spans="1:21" s="180" customFormat="1" x14ac:dyDescent="0.25">
      <c r="A13" s="204">
        <v>10</v>
      </c>
      <c r="B13" s="205" t="s">
        <v>22</v>
      </c>
      <c r="C13" s="204">
        <v>35</v>
      </c>
      <c r="D13" s="204">
        <v>5</v>
      </c>
      <c r="E13" s="202">
        <v>66879</v>
      </c>
      <c r="F13" s="262">
        <v>157</v>
      </c>
      <c r="G13" s="200">
        <v>2.3475231388029125E-3</v>
      </c>
      <c r="H13" s="201">
        <v>0.5</v>
      </c>
      <c r="I13" s="200">
        <v>1.1669131801728815E-2</v>
      </c>
      <c r="J13" s="199">
        <v>0.98833086819827121</v>
      </c>
      <c r="K13" s="198">
        <v>96722.475419141585</v>
      </c>
      <c r="L13" s="197">
        <v>1128.6673138554324</v>
      </c>
      <c r="M13" s="198">
        <v>480790.70881106937</v>
      </c>
      <c r="N13" s="197">
        <v>4328905.3720744001</v>
      </c>
      <c r="O13" s="196">
        <v>44.755940677855115</v>
      </c>
    </row>
    <row r="14" spans="1:21" s="180" customFormat="1" x14ac:dyDescent="0.25">
      <c r="A14" s="204">
        <v>11</v>
      </c>
      <c r="B14" s="205" t="s">
        <v>23</v>
      </c>
      <c r="C14" s="204">
        <v>40</v>
      </c>
      <c r="D14" s="204">
        <v>5</v>
      </c>
      <c r="E14" s="202">
        <v>68712</v>
      </c>
      <c r="F14" s="262">
        <v>236</v>
      </c>
      <c r="G14" s="200">
        <v>3.4346256840144373E-3</v>
      </c>
      <c r="H14" s="201">
        <v>0.5</v>
      </c>
      <c r="I14" s="200">
        <v>1.7026925629851957E-2</v>
      </c>
      <c r="J14" s="199">
        <v>0.98297307437014803</v>
      </c>
      <c r="K14" s="198">
        <v>95593.808105286153</v>
      </c>
      <c r="L14" s="197">
        <v>1627.6686612830526</v>
      </c>
      <c r="M14" s="198">
        <v>473899.8688732232</v>
      </c>
      <c r="N14" s="197">
        <v>3848114.6632633307</v>
      </c>
      <c r="O14" s="196">
        <v>40.254852689047098</v>
      </c>
    </row>
    <row r="15" spans="1:21" s="180" customFormat="1" x14ac:dyDescent="0.25">
      <c r="A15" s="204">
        <v>12</v>
      </c>
      <c r="B15" s="205" t="s">
        <v>24</v>
      </c>
      <c r="C15" s="204">
        <v>45</v>
      </c>
      <c r="D15" s="204">
        <v>5</v>
      </c>
      <c r="E15" s="202">
        <v>70786</v>
      </c>
      <c r="F15" s="262">
        <v>333</v>
      </c>
      <c r="G15" s="200">
        <v>4.7043200632893509E-3</v>
      </c>
      <c r="H15" s="201">
        <v>0.5</v>
      </c>
      <c r="I15" s="200">
        <v>2.3248183081187122E-2</v>
      </c>
      <c r="J15" s="199">
        <v>0.97675181691881285</v>
      </c>
      <c r="K15" s="198">
        <v>93966.1394440031</v>
      </c>
      <c r="L15" s="197">
        <v>2184.5420132265426</v>
      </c>
      <c r="M15" s="198">
        <v>464369.34218694916</v>
      </c>
      <c r="N15" s="197">
        <v>3374214.7943901075</v>
      </c>
      <c r="O15" s="196">
        <v>35.908837101910429</v>
      </c>
    </row>
    <row r="16" spans="1:21" s="180" customFormat="1" x14ac:dyDescent="0.25">
      <c r="A16" s="204">
        <v>13</v>
      </c>
      <c r="B16" s="205" t="s">
        <v>25</v>
      </c>
      <c r="C16" s="204">
        <v>50</v>
      </c>
      <c r="D16" s="204">
        <v>5</v>
      </c>
      <c r="E16" s="202">
        <v>60388</v>
      </c>
      <c r="F16" s="262">
        <v>436</v>
      </c>
      <c r="G16" s="200">
        <v>7.2199774789693319E-3</v>
      </c>
      <c r="H16" s="201">
        <v>0.5</v>
      </c>
      <c r="I16" s="200">
        <v>3.5459839292104493E-2</v>
      </c>
      <c r="J16" s="199">
        <v>0.9645401607078955</v>
      </c>
      <c r="K16" s="198">
        <v>91781.597430776557</v>
      </c>
      <c r="L16" s="197">
        <v>3254.5606948679633</v>
      </c>
      <c r="M16" s="198">
        <v>450771.58541671291</v>
      </c>
      <c r="N16" s="197">
        <v>2909845.4522031583</v>
      </c>
      <c r="O16" s="196">
        <v>31.704018383400001</v>
      </c>
    </row>
    <row r="17" spans="1:42" s="180" customFormat="1" x14ac:dyDescent="0.25">
      <c r="A17" s="204">
        <v>14</v>
      </c>
      <c r="B17" s="205" t="s">
        <v>26</v>
      </c>
      <c r="C17" s="204">
        <v>55</v>
      </c>
      <c r="D17" s="204">
        <v>5</v>
      </c>
      <c r="E17" s="202">
        <v>48913</v>
      </c>
      <c r="F17" s="262">
        <v>565</v>
      </c>
      <c r="G17" s="200">
        <v>1.155112137877456E-2</v>
      </c>
      <c r="H17" s="201">
        <v>0.5</v>
      </c>
      <c r="I17" s="200">
        <v>5.613456398843529E-2</v>
      </c>
      <c r="J17" s="199">
        <v>0.9438654360115647</v>
      </c>
      <c r="K17" s="198">
        <v>88527.036735908594</v>
      </c>
      <c r="L17" s="197">
        <v>4969.4266083584225</v>
      </c>
      <c r="M17" s="198">
        <v>430211.61715864693</v>
      </c>
      <c r="N17" s="197">
        <v>2459073.8667864455</v>
      </c>
      <c r="O17" s="196">
        <v>27.777659316919038</v>
      </c>
    </row>
    <row r="18" spans="1:42" s="180" customFormat="1" x14ac:dyDescent="0.25">
      <c r="A18" s="204">
        <v>15</v>
      </c>
      <c r="B18" s="205" t="s">
        <v>27</v>
      </c>
      <c r="C18" s="204">
        <v>60</v>
      </c>
      <c r="D18" s="204">
        <v>5</v>
      </c>
      <c r="E18" s="202">
        <v>36844</v>
      </c>
      <c r="F18" s="262">
        <v>561</v>
      </c>
      <c r="G18" s="200">
        <v>1.5226359787210944E-2</v>
      </c>
      <c r="H18" s="201">
        <v>0.5</v>
      </c>
      <c r="I18" s="200">
        <v>7.3340044187049799E-2</v>
      </c>
      <c r="J18" s="199">
        <v>0.92665995581295024</v>
      </c>
      <c r="K18" s="198">
        <v>83557.610127550171</v>
      </c>
      <c r="L18" s="197">
        <v>6128.1188189188106</v>
      </c>
      <c r="M18" s="198">
        <v>402467.75359045377</v>
      </c>
      <c r="N18" s="197">
        <v>2028862.2496277988</v>
      </c>
      <c r="O18" s="196">
        <v>24.280999020086298</v>
      </c>
    </row>
    <row r="19" spans="1:42" s="180" customFormat="1" x14ac:dyDescent="0.25">
      <c r="A19" s="204">
        <v>16</v>
      </c>
      <c r="B19" s="205" t="s">
        <v>28</v>
      </c>
      <c r="C19" s="204">
        <v>65</v>
      </c>
      <c r="D19" s="204">
        <v>5</v>
      </c>
      <c r="E19" s="202">
        <v>27489</v>
      </c>
      <c r="F19" s="262">
        <v>643</v>
      </c>
      <c r="G19" s="200">
        <v>2.3391174651678854E-2</v>
      </c>
      <c r="H19" s="201">
        <v>0.5</v>
      </c>
      <c r="I19" s="200">
        <v>0.11049438935954495</v>
      </c>
      <c r="J19" s="199">
        <v>0.88950561064045508</v>
      </c>
      <c r="K19" s="198">
        <v>77429.491308631361</v>
      </c>
      <c r="L19" s="197">
        <v>8555.5243605674186</v>
      </c>
      <c r="M19" s="198">
        <v>365758.64564173826</v>
      </c>
      <c r="N19" s="197">
        <v>1626394.4960373449</v>
      </c>
      <c r="O19" s="196">
        <v>21.004845421941244</v>
      </c>
    </row>
    <row r="20" spans="1:42" s="227" customFormat="1" ht="12" x14ac:dyDescent="0.25">
      <c r="A20" s="204">
        <v>17</v>
      </c>
      <c r="B20" s="205" t="s">
        <v>29</v>
      </c>
      <c r="C20" s="204">
        <v>70</v>
      </c>
      <c r="D20" s="204">
        <v>5</v>
      </c>
      <c r="E20" s="202">
        <v>25885</v>
      </c>
      <c r="F20" s="262">
        <v>655</v>
      </c>
      <c r="G20" s="200">
        <v>2.530423024917906E-2</v>
      </c>
      <c r="H20" s="201">
        <v>0.5</v>
      </c>
      <c r="I20" s="200">
        <v>0.11899355073121991</v>
      </c>
      <c r="J20" s="199">
        <v>0.88100644926878013</v>
      </c>
      <c r="K20" s="198">
        <v>68873.966948063942</v>
      </c>
      <c r="L20" s="197">
        <v>8195.5578800948133</v>
      </c>
      <c r="M20" s="198">
        <v>323880.94004008267</v>
      </c>
      <c r="N20" s="197">
        <v>1260635.8503956066</v>
      </c>
      <c r="O20" s="196">
        <v>18.303517370303631</v>
      </c>
    </row>
    <row r="21" spans="1:42" s="180" customFormat="1" x14ac:dyDescent="0.25">
      <c r="A21" s="204">
        <v>18</v>
      </c>
      <c r="B21" s="205" t="s">
        <v>30</v>
      </c>
      <c r="C21" s="204">
        <v>75</v>
      </c>
      <c r="D21" s="204">
        <v>5</v>
      </c>
      <c r="E21" s="202">
        <v>16869</v>
      </c>
      <c r="F21" s="262">
        <v>900</v>
      </c>
      <c r="G21" s="200">
        <v>5.3352303041081274E-2</v>
      </c>
      <c r="H21" s="201">
        <v>0.5</v>
      </c>
      <c r="I21" s="200">
        <v>0.23536795857523932</v>
      </c>
      <c r="J21" s="199">
        <v>0.76463204142476071</v>
      </c>
      <c r="K21" s="198">
        <v>60678.409067969129</v>
      </c>
      <c r="L21" s="197">
        <v>14281.753271921181</v>
      </c>
      <c r="M21" s="198">
        <v>267687.66216004267</v>
      </c>
      <c r="N21" s="197">
        <v>936754.91035552393</v>
      </c>
      <c r="O21" s="196">
        <v>15.438026882119052</v>
      </c>
    </row>
    <row r="22" spans="1:42" s="180" customFormat="1" x14ac:dyDescent="0.25">
      <c r="A22" s="204">
        <v>19</v>
      </c>
      <c r="B22" s="205" t="s">
        <v>31</v>
      </c>
      <c r="C22" s="204">
        <v>80</v>
      </c>
      <c r="D22" s="204">
        <v>5</v>
      </c>
      <c r="E22" s="202">
        <v>19376</v>
      </c>
      <c r="F22" s="262">
        <v>945</v>
      </c>
      <c r="G22" s="200">
        <v>4.8771676300578035E-2</v>
      </c>
      <c r="H22" s="201">
        <v>0.5</v>
      </c>
      <c r="I22" s="200">
        <v>0.21735630333279668</v>
      </c>
      <c r="J22" s="199">
        <v>0.78264369666720335</v>
      </c>
      <c r="K22" s="198">
        <v>46396.655796047948</v>
      </c>
      <c r="L22" s="197">
        <v>10084.605590833155</v>
      </c>
      <c r="M22" s="198">
        <v>206771.76500315685</v>
      </c>
      <c r="N22" s="197">
        <v>669067.24819548125</v>
      </c>
      <c r="O22" s="196">
        <v>14.420592103374661</v>
      </c>
    </row>
    <row r="23" spans="1:42" s="180" customFormat="1" x14ac:dyDescent="0.25">
      <c r="A23" s="204">
        <v>20</v>
      </c>
      <c r="B23" s="205" t="s">
        <v>32</v>
      </c>
      <c r="C23" s="204">
        <v>85</v>
      </c>
      <c r="D23" s="204">
        <v>5</v>
      </c>
      <c r="E23" s="202">
        <v>15823</v>
      </c>
      <c r="F23" s="262">
        <v>767</v>
      </c>
      <c r="G23" s="200">
        <v>4.8473740757125704E-2</v>
      </c>
      <c r="H23" s="201">
        <v>0.5</v>
      </c>
      <c r="I23" s="200">
        <v>0.21617203573743696</v>
      </c>
      <c r="J23" s="199">
        <v>0.78382796426256307</v>
      </c>
      <c r="K23" s="198">
        <v>36312.050205214793</v>
      </c>
      <c r="L23" s="197">
        <v>7849.6498146612976</v>
      </c>
      <c r="M23" s="198">
        <v>161936.12648942071</v>
      </c>
      <c r="N23" s="197">
        <v>462295.48319232446</v>
      </c>
      <c r="O23" s="196">
        <v>12.731186495383671</v>
      </c>
    </row>
    <row r="24" spans="1:42" s="180" customFormat="1" x14ac:dyDescent="0.25">
      <c r="A24" s="204">
        <v>21</v>
      </c>
      <c r="B24" s="204" t="s">
        <v>33</v>
      </c>
      <c r="C24" s="204">
        <v>90</v>
      </c>
      <c r="D24" s="204">
        <v>5</v>
      </c>
      <c r="E24" s="202">
        <v>12402</v>
      </c>
      <c r="F24" s="262">
        <v>452</v>
      </c>
      <c r="G24" s="200">
        <v>3.6445734558942108E-2</v>
      </c>
      <c r="H24" s="201">
        <v>0.5</v>
      </c>
      <c r="I24" s="200">
        <v>0.16701152822938223</v>
      </c>
      <c r="J24" s="199">
        <v>0.83298847177061774</v>
      </c>
      <c r="K24" s="198">
        <v>28462.400390553496</v>
      </c>
      <c r="L24" s="197">
        <v>4753.5489863029034</v>
      </c>
      <c r="M24" s="198">
        <v>130428.12948701023</v>
      </c>
      <c r="N24" s="197">
        <v>300359.35670290375</v>
      </c>
      <c r="O24" s="196">
        <v>10.552847004520086</v>
      </c>
    </row>
    <row r="25" spans="1:42" s="184" customFormat="1" x14ac:dyDescent="0.25">
      <c r="A25" s="204">
        <v>22</v>
      </c>
      <c r="B25" s="204" t="s">
        <v>34</v>
      </c>
      <c r="C25" s="204">
        <v>95</v>
      </c>
      <c r="D25" s="204">
        <v>5</v>
      </c>
      <c r="E25" s="202">
        <v>9447</v>
      </c>
      <c r="F25" s="262">
        <v>130</v>
      </c>
      <c r="G25" s="200">
        <v>1.3760982322430402E-2</v>
      </c>
      <c r="H25" s="201">
        <v>0.5</v>
      </c>
      <c r="I25" s="200">
        <v>6.6516577977896021E-2</v>
      </c>
      <c r="J25" s="199">
        <v>0.93348342202210399</v>
      </c>
      <c r="K25" s="198">
        <v>23708.851404250592</v>
      </c>
      <c r="L25" s="197">
        <v>1577.0316631971837</v>
      </c>
      <c r="M25" s="198">
        <v>114601.67786326</v>
      </c>
      <c r="N25" s="197">
        <v>169931.22721589351</v>
      </c>
      <c r="O25" s="196">
        <v>7.1674171101105193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95">
        <v>23</v>
      </c>
      <c r="B26" s="195" t="s">
        <v>13</v>
      </c>
      <c r="C26" s="195" t="s">
        <v>13</v>
      </c>
      <c r="D26" s="195">
        <v>5</v>
      </c>
      <c r="E26" s="193">
        <v>172</v>
      </c>
      <c r="F26" s="263">
        <v>22</v>
      </c>
      <c r="G26" s="191">
        <v>0.12790697674418605</v>
      </c>
      <c r="H26" s="192">
        <v>0.5</v>
      </c>
      <c r="I26" s="191">
        <v>0.48458149779735682</v>
      </c>
      <c r="J26" s="190">
        <v>0.51541850220264318</v>
      </c>
      <c r="K26" s="189">
        <v>22131.819741053409</v>
      </c>
      <c r="L26" s="188">
        <v>22131.819741053409</v>
      </c>
      <c r="M26" s="189">
        <v>55329.549352633519</v>
      </c>
      <c r="N26" s="188">
        <v>55329.549352633519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199999999999999" x14ac:dyDescent="0.25">
      <c r="A27" s="226"/>
      <c r="F27" s="264">
        <f>SUM(F5:F26)</f>
        <v>7189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1.4" x14ac:dyDescent="0.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315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4" x14ac:dyDescent="0.3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x14ac:dyDescent="0.25">
      <c r="A33" s="213">
        <v>2</v>
      </c>
      <c r="B33" s="214" t="s">
        <v>74</v>
      </c>
      <c r="C33" s="213">
        <v>0</v>
      </c>
      <c r="D33" s="213">
        <v>1</v>
      </c>
      <c r="E33" s="180">
        <v>3790</v>
      </c>
      <c r="F33" s="261">
        <v>20</v>
      </c>
      <c r="G33" s="210">
        <v>5.2770448548812663E-3</v>
      </c>
      <c r="H33" s="211">
        <v>0.1</v>
      </c>
      <c r="I33" s="210">
        <v>5.252100840336134E-3</v>
      </c>
      <c r="J33" s="209">
        <v>0.99474789915966388</v>
      </c>
      <c r="K33" s="208">
        <v>100000</v>
      </c>
      <c r="L33" s="207">
        <v>525.21008403360611</v>
      </c>
      <c r="M33" s="208">
        <v>99527.310924369755</v>
      </c>
      <c r="N33" s="207">
        <v>7498894.6629484873</v>
      </c>
      <c r="O33" s="206">
        <v>74.988946629484872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 x14ac:dyDescent="0.25">
      <c r="A34" s="204">
        <v>3</v>
      </c>
      <c r="B34" s="205" t="s">
        <v>15</v>
      </c>
      <c r="C34" s="204">
        <v>1</v>
      </c>
      <c r="D34" s="204">
        <v>4</v>
      </c>
      <c r="E34" s="202">
        <v>17907</v>
      </c>
      <c r="F34" s="262">
        <v>10</v>
      </c>
      <c r="G34" s="200">
        <v>5.5844083319372311E-4</v>
      </c>
      <c r="H34" s="201">
        <v>0.4</v>
      </c>
      <c r="I34" s="200">
        <v>2.2307735207183093E-3</v>
      </c>
      <c r="J34" s="199">
        <v>0.99776922647928168</v>
      </c>
      <c r="K34" s="198">
        <v>99474.789915966394</v>
      </c>
      <c r="L34" s="197">
        <v>221.90572732355213</v>
      </c>
      <c r="M34" s="198">
        <v>397366.58591828903</v>
      </c>
      <c r="N34" s="197">
        <v>7399367.3520241175</v>
      </c>
      <c r="O34" s="196">
        <v>74.38434761485702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 x14ac:dyDescent="0.25">
      <c r="A35" s="204">
        <v>4</v>
      </c>
      <c r="B35" s="205" t="s">
        <v>16</v>
      </c>
      <c r="C35" s="204">
        <v>5</v>
      </c>
      <c r="D35" s="204">
        <v>5</v>
      </c>
      <c r="E35" s="202">
        <v>24300</v>
      </c>
      <c r="F35" s="262">
        <v>8</v>
      </c>
      <c r="G35" s="200">
        <v>3.292181069958848E-4</v>
      </c>
      <c r="H35" s="201">
        <v>0.5</v>
      </c>
      <c r="I35" s="200">
        <v>1.6447368421052633E-3</v>
      </c>
      <c r="J35" s="199">
        <v>0.99835526315789469</v>
      </c>
      <c r="K35" s="198">
        <v>99252.884188642842</v>
      </c>
      <c r="L35" s="197">
        <v>163.24487531026534</v>
      </c>
      <c r="M35" s="198">
        <v>495856.30875493854</v>
      </c>
      <c r="N35" s="197">
        <v>7002000.7661058288</v>
      </c>
      <c r="O35" s="196">
        <v>70.547076020457283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 x14ac:dyDescent="0.25">
      <c r="A36" s="204">
        <v>5</v>
      </c>
      <c r="B36" s="205" t="s">
        <v>17</v>
      </c>
      <c r="C36" s="204">
        <v>10</v>
      </c>
      <c r="D36" s="204">
        <v>5</v>
      </c>
      <c r="E36" s="202">
        <v>25075</v>
      </c>
      <c r="F36" s="262">
        <v>9</v>
      </c>
      <c r="G36" s="200">
        <v>3.5892323030907279E-4</v>
      </c>
      <c r="H36" s="201">
        <v>0.5</v>
      </c>
      <c r="I36" s="200">
        <v>1.7930072716406018E-3</v>
      </c>
      <c r="J36" s="199">
        <v>0.99820699272835944</v>
      </c>
      <c r="K36" s="198">
        <v>99089.639313332576</v>
      </c>
      <c r="L36" s="197">
        <v>177.66844383305579</v>
      </c>
      <c r="M36" s="198">
        <v>495004.02545708028</v>
      </c>
      <c r="N36" s="197">
        <v>6506144.4573508902</v>
      </c>
      <c r="O36" s="196">
        <v>65.659179934823769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 x14ac:dyDescent="0.25">
      <c r="A37" s="204">
        <v>6</v>
      </c>
      <c r="B37" s="205" t="s">
        <v>18</v>
      </c>
      <c r="C37" s="204">
        <v>15</v>
      </c>
      <c r="D37" s="204">
        <v>5</v>
      </c>
      <c r="E37" s="202">
        <v>26665</v>
      </c>
      <c r="F37" s="262">
        <v>50</v>
      </c>
      <c r="G37" s="200">
        <v>1.8751171948246765E-3</v>
      </c>
      <c r="H37" s="201">
        <v>0.5</v>
      </c>
      <c r="I37" s="200">
        <v>9.3318402388951113E-3</v>
      </c>
      <c r="J37" s="199">
        <v>0.99066815976110489</v>
      </c>
      <c r="K37" s="198">
        <v>98911.970869499521</v>
      </c>
      <c r="L37" s="197">
        <v>923.0307098684134</v>
      </c>
      <c r="M37" s="198">
        <v>492252.2775728266</v>
      </c>
      <c r="N37" s="197">
        <v>6011140.4318938097</v>
      </c>
      <c r="O37" s="196">
        <v>60.772628217313219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 x14ac:dyDescent="0.25">
      <c r="A38" s="204">
        <v>7</v>
      </c>
      <c r="B38" s="205" t="s">
        <v>19</v>
      </c>
      <c r="C38" s="204">
        <v>20</v>
      </c>
      <c r="D38" s="204">
        <v>5</v>
      </c>
      <c r="E38" s="202">
        <v>28446</v>
      </c>
      <c r="F38" s="262">
        <v>50</v>
      </c>
      <c r="G38" s="200">
        <v>1.7577163748857484E-3</v>
      </c>
      <c r="H38" s="201">
        <v>0.5</v>
      </c>
      <c r="I38" s="200">
        <v>8.7501312519687787E-3</v>
      </c>
      <c r="J38" s="199">
        <v>0.99124986874803123</v>
      </c>
      <c r="K38" s="198">
        <v>97988.940159631107</v>
      </c>
      <c r="L38" s="197">
        <v>857.41608763809199</v>
      </c>
      <c r="M38" s="198">
        <v>487801.16057906032</v>
      </c>
      <c r="N38" s="197">
        <v>5518888.1543209832</v>
      </c>
      <c r="O38" s="196">
        <v>56.321541444680527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 x14ac:dyDescent="0.25">
      <c r="A39" s="204">
        <v>8</v>
      </c>
      <c r="B39" s="205" t="s">
        <v>20</v>
      </c>
      <c r="C39" s="204">
        <v>25</v>
      </c>
      <c r="D39" s="204">
        <v>5</v>
      </c>
      <c r="E39" s="202">
        <v>29808</v>
      </c>
      <c r="F39" s="262">
        <v>51</v>
      </c>
      <c r="G39" s="200">
        <v>1.7109500805152979E-3</v>
      </c>
      <c r="H39" s="201">
        <v>0.5</v>
      </c>
      <c r="I39" s="200">
        <v>8.5183143759082012E-3</v>
      </c>
      <c r="J39" s="199">
        <v>0.99148168562409178</v>
      </c>
      <c r="K39" s="198">
        <v>97131.524071993015</v>
      </c>
      <c r="L39" s="197">
        <v>827.39685785633628</v>
      </c>
      <c r="M39" s="198">
        <v>483589.12821532425</v>
      </c>
      <c r="N39" s="197">
        <v>5031086.993741923</v>
      </c>
      <c r="O39" s="196">
        <v>51.796644208042352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 x14ac:dyDescent="0.25">
      <c r="A40" s="204">
        <v>9</v>
      </c>
      <c r="B40" s="205" t="s">
        <v>21</v>
      </c>
      <c r="C40" s="204">
        <v>30</v>
      </c>
      <c r="D40" s="204">
        <v>5</v>
      </c>
      <c r="E40" s="202">
        <v>31451</v>
      </c>
      <c r="F40" s="262">
        <v>75</v>
      </c>
      <c r="G40" s="200">
        <v>2.3846618549489681E-3</v>
      </c>
      <c r="H40" s="201">
        <v>0.5</v>
      </c>
      <c r="I40" s="200">
        <v>1.1852647881536735E-2</v>
      </c>
      <c r="J40" s="199">
        <v>0.98814735211846327</v>
      </c>
      <c r="K40" s="198">
        <v>96304.127214136679</v>
      </c>
      <c r="L40" s="197">
        <v>1141.4589094078838</v>
      </c>
      <c r="M40" s="198">
        <v>478666.98879716365</v>
      </c>
      <c r="N40" s="197">
        <v>4547497.8655265989</v>
      </c>
      <c r="O40" s="196">
        <v>47.220176300596414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 x14ac:dyDescent="0.25">
      <c r="A41" s="204">
        <v>10</v>
      </c>
      <c r="B41" s="205" t="s">
        <v>22</v>
      </c>
      <c r="C41" s="204">
        <v>35</v>
      </c>
      <c r="D41" s="204">
        <v>5</v>
      </c>
      <c r="E41" s="202">
        <v>32686</v>
      </c>
      <c r="F41" s="262">
        <v>106</v>
      </c>
      <c r="G41" s="200">
        <v>3.242978645291562E-3</v>
      </c>
      <c r="H41" s="201">
        <v>0.5</v>
      </c>
      <c r="I41" s="200">
        <v>1.6084489089860703E-2</v>
      </c>
      <c r="J41" s="199">
        <v>0.98391551091013929</v>
      </c>
      <c r="K41" s="198">
        <v>95162.668304728795</v>
      </c>
      <c r="L41" s="197">
        <v>1530.6429001094366</v>
      </c>
      <c r="M41" s="198">
        <v>471986.73427337036</v>
      </c>
      <c r="N41" s="197">
        <v>4068830.8767294353</v>
      </c>
      <c r="O41" s="196">
        <v>42.756586686916684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 x14ac:dyDescent="0.25">
      <c r="A42" s="204">
        <v>11</v>
      </c>
      <c r="B42" s="205" t="s">
        <v>23</v>
      </c>
      <c r="C42" s="204">
        <v>40</v>
      </c>
      <c r="D42" s="204">
        <v>5</v>
      </c>
      <c r="E42" s="202">
        <v>31178</v>
      </c>
      <c r="F42" s="262">
        <v>166</v>
      </c>
      <c r="G42" s="200">
        <v>5.3242671114247225E-3</v>
      </c>
      <c r="H42" s="201">
        <v>0.5</v>
      </c>
      <c r="I42" s="200">
        <v>2.6271642452442002E-2</v>
      </c>
      <c r="J42" s="199">
        <v>0.97372835754755804</v>
      </c>
      <c r="K42" s="198">
        <v>93632.025404619359</v>
      </c>
      <c r="L42" s="197">
        <v>2459.8670935281261</v>
      </c>
      <c r="M42" s="198">
        <v>462010.45928927651</v>
      </c>
      <c r="N42" s="197">
        <v>3596844.1424560649</v>
      </c>
      <c r="O42" s="196">
        <v>38.41467838501562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 x14ac:dyDescent="0.25">
      <c r="A43" s="204">
        <v>12</v>
      </c>
      <c r="B43" s="205" t="s">
        <v>24</v>
      </c>
      <c r="C43" s="204">
        <v>45</v>
      </c>
      <c r="D43" s="204">
        <v>5</v>
      </c>
      <c r="E43" s="202">
        <v>30850</v>
      </c>
      <c r="F43" s="262">
        <v>217</v>
      </c>
      <c r="G43" s="200">
        <v>7.0340356564019451E-3</v>
      </c>
      <c r="H43" s="201">
        <v>0.5</v>
      </c>
      <c r="I43" s="200">
        <v>3.4562395476626588E-2</v>
      </c>
      <c r="J43" s="199">
        <v>0.96543760452337346</v>
      </c>
      <c r="K43" s="198">
        <v>91172.158311091232</v>
      </c>
      <c r="L43" s="197">
        <v>3151.128192005548</v>
      </c>
      <c r="M43" s="198">
        <v>447982.97107544233</v>
      </c>
      <c r="N43" s="197">
        <v>3134833.6831667884</v>
      </c>
      <c r="O43" s="196">
        <v>34.383673055872265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 x14ac:dyDescent="0.25">
      <c r="A44" s="204">
        <v>13</v>
      </c>
      <c r="B44" s="205" t="s">
        <v>25</v>
      </c>
      <c r="C44" s="204">
        <v>50</v>
      </c>
      <c r="D44" s="204">
        <v>5</v>
      </c>
      <c r="E44" s="202">
        <v>31755</v>
      </c>
      <c r="F44" s="262">
        <v>298</v>
      </c>
      <c r="G44" s="200">
        <v>9.3843489214296954E-3</v>
      </c>
      <c r="H44" s="201">
        <v>0.5</v>
      </c>
      <c r="I44" s="200">
        <v>4.5846153846153842E-2</v>
      </c>
      <c r="J44" s="199">
        <v>0.95415384615384613</v>
      </c>
      <c r="K44" s="198">
        <v>88021.030119085684</v>
      </c>
      <c r="L44" s="197">
        <v>4035.4256885365467</v>
      </c>
      <c r="M44" s="198">
        <v>430016.58637408703</v>
      </c>
      <c r="N44" s="197">
        <v>2686850.7120913463</v>
      </c>
      <c r="O44" s="196">
        <v>30.525099609221158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 x14ac:dyDescent="0.25">
      <c r="A45" s="204">
        <v>14</v>
      </c>
      <c r="B45" s="205" t="s">
        <v>26</v>
      </c>
      <c r="C45" s="204">
        <v>55</v>
      </c>
      <c r="D45" s="204">
        <v>5</v>
      </c>
      <c r="E45" s="202">
        <v>26558</v>
      </c>
      <c r="F45" s="262">
        <v>377</v>
      </c>
      <c r="G45" s="200">
        <v>1.4195346035093004E-2</v>
      </c>
      <c r="H45" s="201">
        <v>0.5</v>
      </c>
      <c r="I45" s="200">
        <v>6.8544208287122058E-2</v>
      </c>
      <c r="J45" s="199">
        <v>0.93145579171287796</v>
      </c>
      <c r="K45" s="198">
        <v>83985.604430549138</v>
      </c>
      <c r="L45" s="197">
        <v>5756.7267632074072</v>
      </c>
      <c r="M45" s="198">
        <v>405536.2052447272</v>
      </c>
      <c r="N45" s="197">
        <v>2256834.125717259</v>
      </c>
      <c r="O45" s="196">
        <v>26.871678081254036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 x14ac:dyDescent="0.25">
      <c r="A46" s="204">
        <v>15</v>
      </c>
      <c r="B46" s="205" t="s">
        <v>27</v>
      </c>
      <c r="C46" s="204">
        <v>60</v>
      </c>
      <c r="D46" s="204">
        <v>5</v>
      </c>
      <c r="E46" s="202">
        <v>20031</v>
      </c>
      <c r="F46" s="262">
        <v>329</v>
      </c>
      <c r="G46" s="200">
        <v>1.6424541959962059E-2</v>
      </c>
      <c r="H46" s="201">
        <v>0.5</v>
      </c>
      <c r="I46" s="200">
        <v>7.8883640635864491E-2</v>
      </c>
      <c r="J46" s="199">
        <v>0.9211163593641355</v>
      </c>
      <c r="K46" s="198">
        <v>78228.877667341731</v>
      </c>
      <c r="L46" s="197">
        <v>6170.9786732575885</v>
      </c>
      <c r="M46" s="198">
        <v>375716.94165356469</v>
      </c>
      <c r="N46" s="197">
        <v>1851297.9204725316</v>
      </c>
      <c r="O46" s="196">
        <v>23.665147394098362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 x14ac:dyDescent="0.25">
      <c r="A47" s="204">
        <v>16</v>
      </c>
      <c r="B47" s="205" t="s">
        <v>28</v>
      </c>
      <c r="C47" s="204">
        <v>65</v>
      </c>
      <c r="D47" s="204">
        <v>5</v>
      </c>
      <c r="E47" s="202">
        <v>16348</v>
      </c>
      <c r="F47" s="262">
        <v>367</v>
      </c>
      <c r="G47" s="200">
        <v>2.2449229263518472E-2</v>
      </c>
      <c r="H47" s="201">
        <v>0.5</v>
      </c>
      <c r="I47" s="200">
        <v>0.10628131244389098</v>
      </c>
      <c r="J47" s="199">
        <v>0.89371868755610906</v>
      </c>
      <c r="K47" s="198">
        <v>72057.898994084142</v>
      </c>
      <c r="L47" s="197">
        <v>7658.4080770405926</v>
      </c>
      <c r="M47" s="198">
        <v>341143.47477781924</v>
      </c>
      <c r="N47" s="197">
        <v>1475580.978818967</v>
      </c>
      <c r="O47" s="196">
        <v>20.4777130532228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3.8" x14ac:dyDescent="0.25">
      <c r="A48" s="204">
        <v>17</v>
      </c>
      <c r="B48" s="205" t="s">
        <v>29</v>
      </c>
      <c r="C48" s="204">
        <v>70</v>
      </c>
      <c r="D48" s="204">
        <v>5</v>
      </c>
      <c r="E48" s="202">
        <v>10675</v>
      </c>
      <c r="F48" s="262">
        <v>355</v>
      </c>
      <c r="G48" s="200">
        <v>3.3255269320843092E-2</v>
      </c>
      <c r="H48" s="201">
        <v>0.5</v>
      </c>
      <c r="I48" s="200">
        <v>0.15351351351351353</v>
      </c>
      <c r="J48" s="199">
        <v>0.8464864864864865</v>
      </c>
      <c r="K48" s="198">
        <v>64399.490917043549</v>
      </c>
      <c r="L48" s="197">
        <v>9886.1921191569563</v>
      </c>
      <c r="M48" s="198">
        <v>297281.97428732534</v>
      </c>
      <c r="N48" s="197">
        <v>1134437.5040411477</v>
      </c>
      <c r="O48" s="196">
        <v>17.615628444990001</v>
      </c>
      <c r="P48" s="183"/>
    </row>
    <row r="49" spans="1:15" s="185" customFormat="1" x14ac:dyDescent="0.25">
      <c r="A49" s="204">
        <v>18</v>
      </c>
      <c r="B49" s="205" t="s">
        <v>30</v>
      </c>
      <c r="C49" s="204">
        <v>75</v>
      </c>
      <c r="D49" s="204">
        <v>5</v>
      </c>
      <c r="E49" s="202">
        <v>8956</v>
      </c>
      <c r="F49" s="262">
        <v>458</v>
      </c>
      <c r="G49" s="200">
        <v>5.1138901295221084E-2</v>
      </c>
      <c r="H49" s="201">
        <v>0.5</v>
      </c>
      <c r="I49" s="200">
        <v>0.2267102267102267</v>
      </c>
      <c r="J49" s="199">
        <v>0.77328977328977333</v>
      </c>
      <c r="K49" s="198">
        <v>54513.298797886593</v>
      </c>
      <c r="L49" s="197">
        <v>12358.722329191201</v>
      </c>
      <c r="M49" s="198">
        <v>241669.68816645496</v>
      </c>
      <c r="N49" s="197">
        <v>837155.52975382237</v>
      </c>
      <c r="O49" s="196">
        <v>15.356904612536084</v>
      </c>
    </row>
    <row r="50" spans="1:15" s="185" customFormat="1" x14ac:dyDescent="0.25">
      <c r="A50" s="204">
        <v>19</v>
      </c>
      <c r="B50" s="205" t="s">
        <v>31</v>
      </c>
      <c r="C50" s="204">
        <v>80</v>
      </c>
      <c r="D50" s="204">
        <v>5</v>
      </c>
      <c r="E50" s="202">
        <v>7853</v>
      </c>
      <c r="F50" s="262">
        <v>427</v>
      </c>
      <c r="G50" s="200">
        <v>5.4374124538392972E-2</v>
      </c>
      <c r="H50" s="201">
        <v>0.5</v>
      </c>
      <c r="I50" s="200">
        <v>0.23933636006950285</v>
      </c>
      <c r="J50" s="199">
        <v>0.76066363993049713</v>
      </c>
      <c r="K50" s="198">
        <v>42154.576468695392</v>
      </c>
      <c r="L50" s="197">
        <v>10089.122892289073</v>
      </c>
      <c r="M50" s="198">
        <v>185550.07511275428</v>
      </c>
      <c r="N50" s="197">
        <v>595485.84158736747</v>
      </c>
      <c r="O50" s="196">
        <v>14.126244205764563</v>
      </c>
    </row>
    <row r="51" spans="1:15" s="185" customFormat="1" x14ac:dyDescent="0.25">
      <c r="A51" s="204">
        <v>20</v>
      </c>
      <c r="B51" s="205" t="s">
        <v>32</v>
      </c>
      <c r="C51" s="204">
        <v>85</v>
      </c>
      <c r="D51" s="204">
        <v>5</v>
      </c>
      <c r="E51" s="202">
        <v>6295</v>
      </c>
      <c r="F51" s="262">
        <v>329</v>
      </c>
      <c r="G51" s="200">
        <v>5.2263701350277997E-2</v>
      </c>
      <c r="H51" s="201">
        <v>0.5</v>
      </c>
      <c r="I51" s="200">
        <v>0.2311204776958202</v>
      </c>
      <c r="J51" s="199">
        <v>0.76887952230417977</v>
      </c>
      <c r="K51" s="198">
        <v>32065.453576406318</v>
      </c>
      <c r="L51" s="197">
        <v>7410.9829481121742</v>
      </c>
      <c r="M51" s="198">
        <v>141799.81051175116</v>
      </c>
      <c r="N51" s="197">
        <v>409935.76647461316</v>
      </c>
      <c r="O51" s="196">
        <v>12.784343296370611</v>
      </c>
    </row>
    <row r="52" spans="1:15" s="185" customFormat="1" x14ac:dyDescent="0.25">
      <c r="A52" s="204">
        <v>21</v>
      </c>
      <c r="B52" s="204" t="s">
        <v>33</v>
      </c>
      <c r="C52" s="204">
        <v>90</v>
      </c>
      <c r="D52" s="204">
        <v>5</v>
      </c>
      <c r="E52" s="202">
        <v>4770</v>
      </c>
      <c r="F52" s="262">
        <v>144</v>
      </c>
      <c r="G52" s="200">
        <v>3.0188679245283019E-2</v>
      </c>
      <c r="H52" s="201">
        <v>0.5</v>
      </c>
      <c r="I52" s="200">
        <v>0.14035087719298245</v>
      </c>
      <c r="J52" s="199">
        <v>0.85964912280701755</v>
      </c>
      <c r="K52" s="198">
        <v>24654.470628294144</v>
      </c>
      <c r="L52" s="197">
        <v>3460.2765794097031</v>
      </c>
      <c r="M52" s="198">
        <v>114621.66169294648</v>
      </c>
      <c r="N52" s="197">
        <v>268135.955962862</v>
      </c>
      <c r="O52" s="196">
        <v>10.875753935480645</v>
      </c>
    </row>
    <row r="53" spans="1:15" s="185" customFormat="1" x14ac:dyDescent="0.25">
      <c r="A53" s="204">
        <v>22</v>
      </c>
      <c r="B53" s="204" t="s">
        <v>34</v>
      </c>
      <c r="C53" s="204">
        <v>95</v>
      </c>
      <c r="D53" s="204">
        <v>5</v>
      </c>
      <c r="E53" s="202">
        <v>3415</v>
      </c>
      <c r="F53" s="262">
        <v>36</v>
      </c>
      <c r="G53" s="200">
        <v>1.0541727672035138E-2</v>
      </c>
      <c r="H53" s="201">
        <v>0.5</v>
      </c>
      <c r="I53" s="200">
        <v>5.1355206847360904E-2</v>
      </c>
      <c r="J53" s="199">
        <v>0.94864479315263905</v>
      </c>
      <c r="K53" s="198">
        <v>21194.194048884441</v>
      </c>
      <c r="L53" s="197">
        <v>1088.4322193435655</v>
      </c>
      <c r="M53" s="198">
        <v>103249.8896960633</v>
      </c>
      <c r="N53" s="197">
        <v>153514.2942699155</v>
      </c>
      <c r="O53" s="196">
        <v>7.243223965763196</v>
      </c>
    </row>
    <row r="54" spans="1:15" s="185" customFormat="1" x14ac:dyDescent="0.25">
      <c r="A54" s="195">
        <v>23</v>
      </c>
      <c r="B54" s="195" t="s">
        <v>13</v>
      </c>
      <c r="C54" s="195" t="s">
        <v>13</v>
      </c>
      <c r="D54" s="195">
        <v>5</v>
      </c>
      <c r="E54" s="193">
        <v>75</v>
      </c>
      <c r="F54" s="263">
        <v>8</v>
      </c>
      <c r="G54" s="191">
        <v>0.10666666666666667</v>
      </c>
      <c r="H54" s="192">
        <v>0.5</v>
      </c>
      <c r="I54" s="191">
        <v>0.4210526315789474</v>
      </c>
      <c r="J54" s="190">
        <v>0.57894736842105265</v>
      </c>
      <c r="K54" s="189">
        <v>20105.761829540876</v>
      </c>
      <c r="L54" s="188">
        <v>20105.761829540876</v>
      </c>
      <c r="M54" s="189">
        <v>50264.404573852189</v>
      </c>
      <c r="N54" s="188">
        <v>50264.404573852189</v>
      </c>
      <c r="O54" s="187">
        <v>2.5</v>
      </c>
    </row>
    <row r="55" spans="1:15" s="185" customFormat="1" x14ac:dyDescent="0.25">
      <c r="B55" s="220"/>
      <c r="C55" s="219"/>
      <c r="D55" s="219"/>
      <c r="E55" s="219"/>
      <c r="F55" s="265">
        <f>SUM(F33:F54)</f>
        <v>3890</v>
      </c>
    </row>
    <row r="56" spans="1:15" s="185" customFormat="1" x14ac:dyDescent="0.25">
      <c r="B56" s="220"/>
      <c r="C56" s="219"/>
      <c r="D56" s="219"/>
      <c r="E56" s="219"/>
      <c r="F56" s="219"/>
    </row>
    <row r="57" spans="1:15" s="185" customFormat="1" x14ac:dyDescent="0.25">
      <c r="B57" s="220"/>
      <c r="C57" s="219"/>
      <c r="D57" s="219"/>
      <c r="E57" s="219"/>
      <c r="F57" s="219"/>
    </row>
    <row r="58" spans="1:15" s="185" customFormat="1" ht="17.399999999999999" x14ac:dyDescent="0.3">
      <c r="A58" s="218" t="s">
        <v>316</v>
      </c>
    </row>
    <row r="59" spans="1:15" s="185" customFormat="1" x14ac:dyDescent="0.25"/>
    <row r="60" spans="1:15" s="185" customFormat="1" ht="14.4" x14ac:dyDescent="0.3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 x14ac:dyDescent="0.25">
      <c r="A61" s="213">
        <v>2</v>
      </c>
      <c r="B61" s="214" t="s">
        <v>74</v>
      </c>
      <c r="C61" s="213">
        <v>0</v>
      </c>
      <c r="D61" s="213">
        <v>1</v>
      </c>
      <c r="E61" s="180">
        <v>3597</v>
      </c>
      <c r="F61" s="261">
        <v>15</v>
      </c>
      <c r="G61" s="210">
        <v>4.1701417848206837E-3</v>
      </c>
      <c r="H61" s="211">
        <v>0.1</v>
      </c>
      <c r="I61" s="210">
        <v>4.1545492314083911E-3</v>
      </c>
      <c r="J61" s="209">
        <v>0.99584545076859166</v>
      </c>
      <c r="K61" s="208">
        <v>100000</v>
      </c>
      <c r="L61" s="207">
        <v>415.45492314084549</v>
      </c>
      <c r="M61" s="208">
        <v>99626.090569173233</v>
      </c>
      <c r="N61" s="207">
        <v>8276759.6502407631</v>
      </c>
      <c r="O61" s="206">
        <v>82.767596502407628</v>
      </c>
    </row>
    <row r="62" spans="1:15" s="185" customFormat="1" x14ac:dyDescent="0.25">
      <c r="A62" s="204">
        <v>3</v>
      </c>
      <c r="B62" s="205" t="s">
        <v>15</v>
      </c>
      <c r="C62" s="204">
        <v>1</v>
      </c>
      <c r="D62" s="204">
        <v>4</v>
      </c>
      <c r="E62" s="202">
        <v>16890</v>
      </c>
      <c r="F62" s="262">
        <v>9</v>
      </c>
      <c r="G62" s="200">
        <v>5.3285968028419183E-4</v>
      </c>
      <c r="H62" s="201">
        <v>0.4</v>
      </c>
      <c r="I62" s="200">
        <v>2.1287163840204354E-3</v>
      </c>
      <c r="J62" s="199">
        <v>0.99787128361597954</v>
      </c>
      <c r="K62" s="198">
        <v>99584.545076859155</v>
      </c>
      <c r="L62" s="197">
        <v>211.98725270033174</v>
      </c>
      <c r="M62" s="198">
        <v>397829.41090095585</v>
      </c>
      <c r="N62" s="197">
        <v>8177133.5596715901</v>
      </c>
      <c r="O62" s="196">
        <v>82.112475920440218</v>
      </c>
    </row>
    <row r="63" spans="1:15" s="185" customFormat="1" x14ac:dyDescent="0.25">
      <c r="A63" s="204">
        <v>4</v>
      </c>
      <c r="B63" s="205" t="s">
        <v>16</v>
      </c>
      <c r="C63" s="204">
        <v>5</v>
      </c>
      <c r="D63" s="204">
        <v>5</v>
      </c>
      <c r="E63" s="202">
        <v>23188</v>
      </c>
      <c r="F63" s="262">
        <v>6</v>
      </c>
      <c r="G63" s="200">
        <v>2.5875452820424356E-4</v>
      </c>
      <c r="H63" s="201">
        <v>0.5</v>
      </c>
      <c r="I63" s="200">
        <v>1.2929362582424684E-3</v>
      </c>
      <c r="J63" s="199">
        <v>0.99870706374175755</v>
      </c>
      <c r="K63" s="198">
        <v>99372.557824158823</v>
      </c>
      <c r="L63" s="197">
        <v>128.48238308515283</v>
      </c>
      <c r="M63" s="198">
        <v>496541.5831630812</v>
      </c>
      <c r="N63" s="197">
        <v>7779304.1487706341</v>
      </c>
      <c r="O63" s="196">
        <v>78.284229762267216</v>
      </c>
    </row>
    <row r="64" spans="1:15" s="185" customFormat="1" x14ac:dyDescent="0.25">
      <c r="A64" s="204">
        <v>5</v>
      </c>
      <c r="B64" s="205" t="s">
        <v>17</v>
      </c>
      <c r="C64" s="204">
        <v>10</v>
      </c>
      <c r="D64" s="204">
        <v>5</v>
      </c>
      <c r="E64" s="202">
        <v>23671</v>
      </c>
      <c r="F64" s="262">
        <v>3</v>
      </c>
      <c r="G64" s="200">
        <v>1.2673735794854464E-4</v>
      </c>
      <c r="H64" s="201">
        <v>0.5</v>
      </c>
      <c r="I64" s="200">
        <v>6.3348607386447633E-4</v>
      </c>
      <c r="J64" s="199">
        <v>0.99936651392613551</v>
      </c>
      <c r="K64" s="198">
        <v>99244.07544107367</v>
      </c>
      <c r="L64" s="197">
        <v>62.869739705478423</v>
      </c>
      <c r="M64" s="198">
        <v>496063.20285610459</v>
      </c>
      <c r="N64" s="197">
        <v>7282762.5656075524</v>
      </c>
      <c r="O64" s="196">
        <v>73.382340792037553</v>
      </c>
    </row>
    <row r="65" spans="1:42" s="185" customFormat="1" x14ac:dyDescent="0.25">
      <c r="A65" s="204">
        <v>6</v>
      </c>
      <c r="B65" s="205" t="s">
        <v>18</v>
      </c>
      <c r="C65" s="204">
        <v>15</v>
      </c>
      <c r="D65" s="204">
        <v>5</v>
      </c>
      <c r="E65" s="202">
        <v>25186</v>
      </c>
      <c r="F65" s="262">
        <v>16</v>
      </c>
      <c r="G65" s="200">
        <v>6.3527356467878984E-4</v>
      </c>
      <c r="H65" s="201">
        <v>0.5</v>
      </c>
      <c r="I65" s="200">
        <v>3.1713311662570367E-3</v>
      </c>
      <c r="J65" s="199">
        <v>0.99682866883374299</v>
      </c>
      <c r="K65" s="198">
        <v>99181.205701368192</v>
      </c>
      <c r="L65" s="197">
        <v>314.53644874770544</v>
      </c>
      <c r="M65" s="198">
        <v>495119.68738497171</v>
      </c>
      <c r="N65" s="197">
        <v>6786699.3627514476</v>
      </c>
      <c r="O65" s="196">
        <v>68.427272231253241</v>
      </c>
    </row>
    <row r="66" spans="1:42" s="185" customFormat="1" x14ac:dyDescent="0.25">
      <c r="A66" s="204">
        <v>7</v>
      </c>
      <c r="B66" s="205" t="s">
        <v>19</v>
      </c>
      <c r="C66" s="204">
        <v>20</v>
      </c>
      <c r="D66" s="204">
        <v>5</v>
      </c>
      <c r="E66" s="202">
        <v>28639</v>
      </c>
      <c r="F66" s="262">
        <v>21</v>
      </c>
      <c r="G66" s="200">
        <v>7.3326582632075139E-4</v>
      </c>
      <c r="H66" s="201">
        <v>0.5</v>
      </c>
      <c r="I66" s="200">
        <v>3.6596204450795528E-3</v>
      </c>
      <c r="J66" s="199">
        <v>0.9963403795549205</v>
      </c>
      <c r="K66" s="198">
        <v>98866.669252620486</v>
      </c>
      <c r="L66" s="197">
        <v>361.81448413380713</v>
      </c>
      <c r="M66" s="198">
        <v>493428.81005276798</v>
      </c>
      <c r="N66" s="197">
        <v>6291579.6753664762</v>
      </c>
      <c r="O66" s="196">
        <v>63.637014606919372</v>
      </c>
    </row>
    <row r="67" spans="1:42" s="185" customFormat="1" x14ac:dyDescent="0.25">
      <c r="A67" s="204">
        <v>8</v>
      </c>
      <c r="B67" s="205" t="s">
        <v>20</v>
      </c>
      <c r="C67" s="204">
        <v>25</v>
      </c>
      <c r="D67" s="204">
        <v>5</v>
      </c>
      <c r="E67" s="202">
        <v>28829</v>
      </c>
      <c r="F67" s="262">
        <v>20</v>
      </c>
      <c r="G67" s="200">
        <v>6.937458808838323E-4</v>
      </c>
      <c r="H67" s="201">
        <v>0.5</v>
      </c>
      <c r="I67" s="200">
        <v>3.462723778524187E-3</v>
      </c>
      <c r="J67" s="199">
        <v>0.99653727622147581</v>
      </c>
      <c r="K67" s="198">
        <v>98504.854768486679</v>
      </c>
      <c r="L67" s="197">
        <v>341.09510290691105</v>
      </c>
      <c r="M67" s="198">
        <v>491671.53608516615</v>
      </c>
      <c r="N67" s="197">
        <v>5798150.8653137079</v>
      </c>
      <c r="O67" s="196">
        <v>58.861574680161162</v>
      </c>
    </row>
    <row r="68" spans="1:42" s="185" customFormat="1" x14ac:dyDescent="0.25">
      <c r="A68" s="204">
        <v>9</v>
      </c>
      <c r="B68" s="205" t="s">
        <v>21</v>
      </c>
      <c r="C68" s="204">
        <v>30</v>
      </c>
      <c r="D68" s="204">
        <v>5</v>
      </c>
      <c r="E68" s="202">
        <v>31258</v>
      </c>
      <c r="F68" s="262">
        <v>24</v>
      </c>
      <c r="G68" s="200">
        <v>7.6780344231876642E-4</v>
      </c>
      <c r="H68" s="201">
        <v>0.5</v>
      </c>
      <c r="I68" s="200">
        <v>3.8316623028290444E-3</v>
      </c>
      <c r="J68" s="199">
        <v>0.99616833769717095</v>
      </c>
      <c r="K68" s="198">
        <v>98163.759665579768</v>
      </c>
      <c r="L68" s="197">
        <v>376.13037741457811</v>
      </c>
      <c r="M68" s="198">
        <v>489878.47238436237</v>
      </c>
      <c r="N68" s="197">
        <v>5306479.3292285418</v>
      </c>
      <c r="O68" s="196">
        <v>54.057417394224061</v>
      </c>
    </row>
    <row r="69" spans="1:42" s="185" customFormat="1" x14ac:dyDescent="0.25">
      <c r="A69" s="204">
        <v>10</v>
      </c>
      <c r="B69" s="205" t="s">
        <v>22</v>
      </c>
      <c r="C69" s="204">
        <v>35</v>
      </c>
      <c r="D69" s="204">
        <v>5</v>
      </c>
      <c r="E69" s="202">
        <v>32249</v>
      </c>
      <c r="F69" s="262">
        <v>51</v>
      </c>
      <c r="G69" s="200">
        <v>1.5814443858724301E-3</v>
      </c>
      <c r="H69" s="201">
        <v>0.5</v>
      </c>
      <c r="I69" s="200">
        <v>7.876082961407193E-3</v>
      </c>
      <c r="J69" s="199">
        <v>0.99212391703859282</v>
      </c>
      <c r="K69" s="198">
        <v>97787.62928816519</v>
      </c>
      <c r="L69" s="197">
        <v>770.18348087291815</v>
      </c>
      <c r="M69" s="198">
        <v>487012.68773864367</v>
      </c>
      <c r="N69" s="197">
        <v>4816600.8568441793</v>
      </c>
      <c r="O69" s="196">
        <v>49.255727865642321</v>
      </c>
    </row>
    <row r="70" spans="1:42" s="185" customFormat="1" x14ac:dyDescent="0.25">
      <c r="A70" s="204">
        <v>11</v>
      </c>
      <c r="B70" s="205" t="s">
        <v>23</v>
      </c>
      <c r="C70" s="204">
        <v>40</v>
      </c>
      <c r="D70" s="204">
        <v>5</v>
      </c>
      <c r="E70" s="202">
        <v>32015</v>
      </c>
      <c r="F70" s="262">
        <v>70</v>
      </c>
      <c r="G70" s="200">
        <v>2.1864750898016555E-3</v>
      </c>
      <c r="H70" s="201">
        <v>0.5</v>
      </c>
      <c r="I70" s="200">
        <v>1.0872941907424667E-2</v>
      </c>
      <c r="J70" s="199">
        <v>0.98912705809257528</v>
      </c>
      <c r="K70" s="198">
        <v>97017.445807292272</v>
      </c>
      <c r="L70" s="197">
        <v>1054.8650522694079</v>
      </c>
      <c r="M70" s="198">
        <v>482450.06640578783</v>
      </c>
      <c r="N70" s="197">
        <v>4329588.1691055354</v>
      </c>
      <c r="O70" s="196">
        <v>44.626903265475413</v>
      </c>
    </row>
    <row r="71" spans="1:42" s="185" customFormat="1" x14ac:dyDescent="0.25">
      <c r="A71" s="204">
        <v>12</v>
      </c>
      <c r="B71" s="205" t="s">
        <v>24</v>
      </c>
      <c r="C71" s="204">
        <v>45</v>
      </c>
      <c r="D71" s="204">
        <v>5</v>
      </c>
      <c r="E71" s="202">
        <v>33647</v>
      </c>
      <c r="F71" s="262">
        <v>116</v>
      </c>
      <c r="G71" s="200">
        <v>3.4475584747525783E-3</v>
      </c>
      <c r="H71" s="201">
        <v>0.5</v>
      </c>
      <c r="I71" s="200">
        <v>1.7090491204290303E-2</v>
      </c>
      <c r="J71" s="199">
        <v>0.98290950879570971</v>
      </c>
      <c r="K71" s="198">
        <v>95962.580755022864</v>
      </c>
      <c r="L71" s="197">
        <v>1640.0476423347136</v>
      </c>
      <c r="M71" s="198">
        <v>475712.78466927755</v>
      </c>
      <c r="N71" s="197">
        <v>3847138.1026997473</v>
      </c>
      <c r="O71" s="196">
        <v>40.089981661923787</v>
      </c>
      <c r="P71" s="184"/>
    </row>
    <row r="72" spans="1:42" s="184" customFormat="1" x14ac:dyDescent="0.25">
      <c r="A72" s="204">
        <v>13</v>
      </c>
      <c r="B72" s="205" t="s">
        <v>25</v>
      </c>
      <c r="C72" s="204">
        <v>50</v>
      </c>
      <c r="D72" s="204">
        <v>5</v>
      </c>
      <c r="E72" s="202">
        <v>36083</v>
      </c>
      <c r="F72" s="262">
        <v>138</v>
      </c>
      <c r="G72" s="200">
        <v>3.8245156999140869E-3</v>
      </c>
      <c r="H72" s="201">
        <v>0.5</v>
      </c>
      <c r="I72" s="200">
        <v>1.8941473591742617E-2</v>
      </c>
      <c r="J72" s="199">
        <v>0.98105852640825741</v>
      </c>
      <c r="K72" s="198">
        <v>94322.53311268815</v>
      </c>
      <c r="L72" s="197">
        <v>1786.6077700602473</v>
      </c>
      <c r="M72" s="198">
        <v>467146.14613829012</v>
      </c>
      <c r="N72" s="197">
        <v>3371425.3180304696</v>
      </c>
      <c r="O72" s="196">
        <v>35.743583285688388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204">
        <v>14</v>
      </c>
      <c r="B73" s="205" t="s">
        <v>26</v>
      </c>
      <c r="C73" s="204">
        <v>55</v>
      </c>
      <c r="D73" s="204">
        <v>5</v>
      </c>
      <c r="E73" s="202">
        <v>31762</v>
      </c>
      <c r="F73" s="262">
        <v>188</v>
      </c>
      <c r="G73" s="200">
        <v>5.9190227315660225E-3</v>
      </c>
      <c r="H73" s="201">
        <v>0.5</v>
      </c>
      <c r="I73" s="200">
        <v>2.916356415984115E-2</v>
      </c>
      <c r="J73" s="199">
        <v>0.97083643584015888</v>
      </c>
      <c r="K73" s="198">
        <v>92535.925342627903</v>
      </c>
      <c r="L73" s="197">
        <v>2698.6773958200065</v>
      </c>
      <c r="M73" s="198">
        <v>455932.9332235895</v>
      </c>
      <c r="N73" s="197">
        <v>2904279.1718921796</v>
      </c>
      <c r="O73" s="196">
        <v>31.3854231331092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204">
        <v>15</v>
      </c>
      <c r="B74" s="205" t="s">
        <v>27</v>
      </c>
      <c r="C74" s="204">
        <v>60</v>
      </c>
      <c r="D74" s="204">
        <v>5</v>
      </c>
      <c r="E74" s="202">
        <v>23789</v>
      </c>
      <c r="F74" s="262">
        <v>232</v>
      </c>
      <c r="G74" s="200">
        <v>9.7524065744671908E-3</v>
      </c>
      <c r="H74" s="201">
        <v>0.5</v>
      </c>
      <c r="I74" s="200">
        <v>4.7601460872419878E-2</v>
      </c>
      <c r="J74" s="199">
        <v>0.9523985391275801</v>
      </c>
      <c r="K74" s="198">
        <v>89837.247946807896</v>
      </c>
      <c r="L74" s="197">
        <v>4276.3842430258665</v>
      </c>
      <c r="M74" s="198">
        <v>438495.27912647475</v>
      </c>
      <c r="N74" s="197">
        <v>2448346.2386685903</v>
      </c>
      <c r="O74" s="196">
        <v>27.253130462302693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204">
        <v>16</v>
      </c>
      <c r="B75" s="205" t="s">
        <v>28</v>
      </c>
      <c r="C75" s="204">
        <v>65</v>
      </c>
      <c r="D75" s="204">
        <v>5</v>
      </c>
      <c r="E75" s="202">
        <v>20917</v>
      </c>
      <c r="F75" s="262">
        <v>276</v>
      </c>
      <c r="G75" s="200">
        <v>1.3195008844480566E-2</v>
      </c>
      <c r="H75" s="201">
        <v>0.5</v>
      </c>
      <c r="I75" s="200">
        <v>6.3868190864071819E-2</v>
      </c>
      <c r="J75" s="199">
        <v>0.93613180913592819</v>
      </c>
      <c r="K75" s="198">
        <v>85560.86370378203</v>
      </c>
      <c r="L75" s="197">
        <v>5464.617573527983</v>
      </c>
      <c r="M75" s="198">
        <v>414142.77458509023</v>
      </c>
      <c r="N75" s="197">
        <v>2009850.9595421157</v>
      </c>
      <c r="O75" s="196">
        <v>23.490307046225794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204">
        <v>17</v>
      </c>
      <c r="B76" s="205" t="s">
        <v>29</v>
      </c>
      <c r="C76" s="204">
        <v>70</v>
      </c>
      <c r="D76" s="204">
        <v>5</v>
      </c>
      <c r="E76" s="202">
        <v>14134</v>
      </c>
      <c r="F76" s="262">
        <v>300</v>
      </c>
      <c r="G76" s="200">
        <v>2.1225413895570963E-2</v>
      </c>
      <c r="H76" s="201">
        <v>0.5</v>
      </c>
      <c r="I76" s="200">
        <v>0.10077936038699274</v>
      </c>
      <c r="J76" s="199">
        <v>0.89922063961300724</v>
      </c>
      <c r="K76" s="198">
        <v>80096.246130254047</v>
      </c>
      <c r="L76" s="197">
        <v>8072.0484544061474</v>
      </c>
      <c r="M76" s="198">
        <v>380301.10951525485</v>
      </c>
      <c r="N76" s="197">
        <v>1595708.1849570256</v>
      </c>
      <c r="O76" s="196">
        <v>19.922384157205752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204">
        <v>18</v>
      </c>
      <c r="B77" s="205" t="s">
        <v>30</v>
      </c>
      <c r="C77" s="204">
        <v>75</v>
      </c>
      <c r="D77" s="204">
        <v>5</v>
      </c>
      <c r="E77" s="202">
        <v>12610</v>
      </c>
      <c r="F77" s="262">
        <v>442</v>
      </c>
      <c r="G77" s="200">
        <v>3.5051546391752578E-2</v>
      </c>
      <c r="H77" s="201">
        <v>0.5</v>
      </c>
      <c r="I77" s="200">
        <v>0.16113744075829384</v>
      </c>
      <c r="J77" s="199">
        <v>0.83886255924170616</v>
      </c>
      <c r="K77" s="198">
        <v>72024.1976758479</v>
      </c>
      <c r="L77" s="197">
        <v>11605.794886155585</v>
      </c>
      <c r="M77" s="198">
        <v>331106.50116385054</v>
      </c>
      <c r="N77" s="197">
        <v>1215407.0754417707</v>
      </c>
      <c r="O77" s="196">
        <v>16.874982501184277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204">
        <v>19</v>
      </c>
      <c r="B78" s="205" t="s">
        <v>31</v>
      </c>
      <c r="C78" s="204">
        <v>80</v>
      </c>
      <c r="D78" s="204">
        <v>5</v>
      </c>
      <c r="E78" s="203">
        <v>11523</v>
      </c>
      <c r="F78" s="262">
        <v>518</v>
      </c>
      <c r="G78" s="200">
        <v>4.4953571118632303E-2</v>
      </c>
      <c r="H78" s="201">
        <v>0.5</v>
      </c>
      <c r="I78" s="200">
        <v>0.20205960368232173</v>
      </c>
      <c r="J78" s="199">
        <v>0.79794039631767832</v>
      </c>
      <c r="K78" s="198">
        <v>60418.402789692314</v>
      </c>
      <c r="L78" s="197">
        <v>12208.118522804107</v>
      </c>
      <c r="M78" s="198">
        <v>271571.71764145134</v>
      </c>
      <c r="N78" s="197">
        <v>884300.57427792018</v>
      </c>
      <c r="O78" s="196">
        <v>14.636278574858094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204">
        <v>20</v>
      </c>
      <c r="B79" s="205" t="s">
        <v>32</v>
      </c>
      <c r="C79" s="204">
        <v>85</v>
      </c>
      <c r="D79" s="204">
        <v>5</v>
      </c>
      <c r="E79" s="203">
        <v>9528</v>
      </c>
      <c r="F79" s="262">
        <v>438</v>
      </c>
      <c r="G79" s="200">
        <v>4.5969773299748114E-2</v>
      </c>
      <c r="H79" s="201">
        <v>0.5</v>
      </c>
      <c r="I79" s="200">
        <v>0.20615645297938437</v>
      </c>
      <c r="J79" s="199">
        <v>0.79384354702061566</v>
      </c>
      <c r="K79" s="198">
        <v>48210.284266888208</v>
      </c>
      <c r="L79" s="197">
        <v>9938.8612015894905</v>
      </c>
      <c r="M79" s="198">
        <v>216204.26833046731</v>
      </c>
      <c r="N79" s="197">
        <v>612728.8566364689</v>
      </c>
      <c r="O79" s="196">
        <v>12.709505159613908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204">
        <v>21</v>
      </c>
      <c r="B80" s="204" t="s">
        <v>33</v>
      </c>
      <c r="C80" s="204">
        <v>90</v>
      </c>
      <c r="D80" s="204">
        <v>5</v>
      </c>
      <c r="E80" s="203">
        <v>7632</v>
      </c>
      <c r="F80" s="262">
        <v>308</v>
      </c>
      <c r="G80" s="200">
        <v>4.0356394129979038E-2</v>
      </c>
      <c r="H80" s="201">
        <v>0.5</v>
      </c>
      <c r="I80" s="200">
        <v>0.18328969293025474</v>
      </c>
      <c r="J80" s="199">
        <v>0.81671030706974523</v>
      </c>
      <c r="K80" s="198">
        <v>38271.423065298717</v>
      </c>
      <c r="L80" s="197">
        <v>7014.7573816424701</v>
      </c>
      <c r="M80" s="198">
        <v>173820.2218723874</v>
      </c>
      <c r="N80" s="197">
        <v>396524.58830600162</v>
      </c>
      <c r="O80" s="196">
        <v>10.360852995443917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204">
        <v>22</v>
      </c>
      <c r="B81" s="204" t="s">
        <v>34</v>
      </c>
      <c r="C81" s="204">
        <v>95</v>
      </c>
      <c r="D81" s="204">
        <v>5</v>
      </c>
      <c r="E81" s="203">
        <v>6032</v>
      </c>
      <c r="F81" s="262">
        <v>94</v>
      </c>
      <c r="G81" s="200">
        <v>1.5583554376657824E-2</v>
      </c>
      <c r="H81" s="201">
        <v>0.5</v>
      </c>
      <c r="I81" s="200">
        <v>7.4996010850486669E-2</v>
      </c>
      <c r="J81" s="199">
        <v>0.92500398914951332</v>
      </c>
      <c r="K81" s="198">
        <v>31256.665683656247</v>
      </c>
      <c r="L81" s="197">
        <v>2344.1252387615168</v>
      </c>
      <c r="M81" s="198">
        <v>150423.01532137743</v>
      </c>
      <c r="N81" s="197">
        <v>222704.36643361425</v>
      </c>
      <c r="O81" s="196">
        <v>7.1250199457475665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95">
        <v>23</v>
      </c>
      <c r="B82" s="195" t="s">
        <v>13</v>
      </c>
      <c r="C82" s="195" t="s">
        <v>13</v>
      </c>
      <c r="D82" s="195">
        <v>5</v>
      </c>
      <c r="E82" s="194">
        <v>97</v>
      </c>
      <c r="F82" s="263">
        <v>14</v>
      </c>
      <c r="G82" s="191">
        <v>0.14432989690721648</v>
      </c>
      <c r="H82" s="192">
        <v>0.5</v>
      </c>
      <c r="I82" s="191">
        <v>0.53030303030303017</v>
      </c>
      <c r="J82" s="190">
        <v>0.46969696969696983</v>
      </c>
      <c r="K82" s="189">
        <v>28912.54044489473</v>
      </c>
      <c r="L82" s="188">
        <v>28912.54044489473</v>
      </c>
      <c r="M82" s="189">
        <v>72281.351112236822</v>
      </c>
      <c r="N82" s="188">
        <v>72281.351112236822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85"/>
      <c r="B83" s="186"/>
      <c r="F83" s="266">
        <f>SUM(F61:F82)</f>
        <v>3299</v>
      </c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F87" s="184">
        <f>F55+F83</f>
        <v>7189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FF"/>
  </sheetPr>
  <dimension ref="A1:AP166"/>
  <sheetViews>
    <sheetView showGridLines="0" view="pageBreakPreview" zoomScaleNormal="100" zoomScaleSheetLayoutView="100" workbookViewId="0">
      <selection activeCell="J3" sqref="J3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311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ht="14.4" x14ac:dyDescent="0.3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 x14ac:dyDescent="0.25">
      <c r="A5" s="213">
        <v>2</v>
      </c>
      <c r="B5" s="214" t="s">
        <v>74</v>
      </c>
      <c r="C5" s="213">
        <v>0</v>
      </c>
      <c r="D5" s="213">
        <v>1</v>
      </c>
      <c r="E5" s="260">
        <v>7772</v>
      </c>
      <c r="F5" s="212">
        <v>31</v>
      </c>
      <c r="G5" s="210">
        <v>3.9886773031394748E-3</v>
      </c>
      <c r="H5" s="211">
        <v>0.1</v>
      </c>
      <c r="I5" s="210">
        <v>3.9744099283324143E-3</v>
      </c>
      <c r="J5" s="209">
        <v>0.99602559007166758</v>
      </c>
      <c r="K5" s="208">
        <v>100000</v>
      </c>
      <c r="L5" s="207">
        <v>397.44099283324613</v>
      </c>
      <c r="M5" s="208">
        <v>99642.303106450083</v>
      </c>
      <c r="N5" s="207">
        <v>7568856.8358347779</v>
      </c>
      <c r="O5" s="206">
        <v>75.68856835834778</v>
      </c>
      <c r="Q5" s="228"/>
      <c r="R5" s="228"/>
      <c r="S5" s="228"/>
      <c r="T5" s="228"/>
      <c r="U5" s="228"/>
    </row>
    <row r="6" spans="1:21" s="227" customFormat="1" ht="12" x14ac:dyDescent="0.25">
      <c r="A6" s="204">
        <v>3</v>
      </c>
      <c r="B6" s="205" t="s">
        <v>15</v>
      </c>
      <c r="C6" s="204">
        <v>1</v>
      </c>
      <c r="D6" s="204">
        <v>4</v>
      </c>
      <c r="E6" s="202">
        <v>36130</v>
      </c>
      <c r="F6" s="202">
        <v>23</v>
      </c>
      <c r="G6" s="200">
        <v>6.3659009133683916E-4</v>
      </c>
      <c r="H6" s="201">
        <v>0.4</v>
      </c>
      <c r="I6" s="200">
        <v>2.5424759293854941E-3</v>
      </c>
      <c r="J6" s="199">
        <v>0.9974575240706145</v>
      </c>
      <c r="K6" s="198">
        <v>99602.559007166754</v>
      </c>
      <c r="L6" s="197">
        <v>253.23710878091515</v>
      </c>
      <c r="M6" s="198">
        <v>397802.46696759283</v>
      </c>
      <c r="N6" s="197">
        <v>7469214.5327283274</v>
      </c>
      <c r="O6" s="196">
        <v>74.990187071306991</v>
      </c>
      <c r="Q6" s="229"/>
      <c r="R6" s="229"/>
      <c r="S6" s="229"/>
      <c r="T6" s="229"/>
      <c r="U6" s="229"/>
    </row>
    <row r="7" spans="1:21" s="180" customFormat="1" x14ac:dyDescent="0.25">
      <c r="A7" s="204">
        <v>4</v>
      </c>
      <c r="B7" s="205" t="s">
        <v>16</v>
      </c>
      <c r="C7" s="204">
        <v>5</v>
      </c>
      <c r="D7" s="204">
        <v>5</v>
      </c>
      <c r="E7" s="202">
        <v>48095</v>
      </c>
      <c r="F7" s="202">
        <v>11</v>
      </c>
      <c r="G7" s="200">
        <v>2.2871400353467096E-4</v>
      </c>
      <c r="H7" s="201">
        <v>0.5</v>
      </c>
      <c r="I7" s="200">
        <v>1.1429165151436438E-3</v>
      </c>
      <c r="J7" s="199">
        <v>0.99885708348485636</v>
      </c>
      <c r="K7" s="198">
        <v>99349.321898385839</v>
      </c>
      <c r="L7" s="197">
        <v>113.54798076598672</v>
      </c>
      <c r="M7" s="198">
        <v>496462.73954001424</v>
      </c>
      <c r="N7" s="197">
        <v>7071412.0657607345</v>
      </c>
      <c r="O7" s="196">
        <v>71.177255472295542</v>
      </c>
      <c r="Q7" s="229"/>
      <c r="R7" s="229"/>
      <c r="S7" s="229"/>
      <c r="T7" s="229"/>
      <c r="U7" s="229"/>
    </row>
    <row r="8" spans="1:21" s="180" customFormat="1" x14ac:dyDescent="0.25">
      <c r="A8" s="204">
        <v>5</v>
      </c>
      <c r="B8" s="205" t="s">
        <v>17</v>
      </c>
      <c r="C8" s="204">
        <v>10</v>
      </c>
      <c r="D8" s="204">
        <v>5</v>
      </c>
      <c r="E8" s="202">
        <v>48328</v>
      </c>
      <c r="F8" s="202">
        <v>20</v>
      </c>
      <c r="G8" s="200">
        <v>4.138387684158252E-4</v>
      </c>
      <c r="H8" s="201">
        <v>0.5</v>
      </c>
      <c r="I8" s="200">
        <v>2.0670552730580019E-3</v>
      </c>
      <c r="J8" s="199">
        <v>0.99793294472694205</v>
      </c>
      <c r="K8" s="198">
        <v>99235.773917619852</v>
      </c>
      <c r="L8" s="197">
        <v>205.12582975240366</v>
      </c>
      <c r="M8" s="198">
        <v>495666.05501371832</v>
      </c>
      <c r="N8" s="197">
        <v>6574949.3262207201</v>
      </c>
      <c r="O8" s="196">
        <v>66.255837654663594</v>
      </c>
      <c r="Q8" s="229"/>
      <c r="R8" s="230"/>
      <c r="S8" s="229"/>
      <c r="T8" s="229"/>
      <c r="U8" s="229"/>
    </row>
    <row r="9" spans="1:21" s="180" customFormat="1" x14ac:dyDescent="0.25">
      <c r="A9" s="204">
        <v>6</v>
      </c>
      <c r="B9" s="205" t="s">
        <v>18</v>
      </c>
      <c r="C9" s="204">
        <v>15</v>
      </c>
      <c r="D9" s="204">
        <v>5</v>
      </c>
      <c r="E9" s="202">
        <v>54470</v>
      </c>
      <c r="F9" s="202">
        <v>63</v>
      </c>
      <c r="G9" s="200">
        <v>1.1565999632825409E-3</v>
      </c>
      <c r="H9" s="201">
        <v>0.5</v>
      </c>
      <c r="I9" s="200">
        <v>5.7663264839137801E-3</v>
      </c>
      <c r="J9" s="199">
        <v>0.99423367351608627</v>
      </c>
      <c r="K9" s="198">
        <v>99030.648087867448</v>
      </c>
      <c r="L9" s="197">
        <v>571.04304878821131</v>
      </c>
      <c r="M9" s="198">
        <v>493725.63281736674</v>
      </c>
      <c r="N9" s="197">
        <v>6079283.271207002</v>
      </c>
      <c r="O9" s="196">
        <v>61.38789747001357</v>
      </c>
      <c r="Q9" s="229"/>
      <c r="R9" s="229"/>
      <c r="S9" s="229"/>
      <c r="T9" s="229"/>
      <c r="U9" s="229"/>
    </row>
    <row r="10" spans="1:21" s="180" customFormat="1" x14ac:dyDescent="0.25">
      <c r="A10" s="204">
        <v>7</v>
      </c>
      <c r="B10" s="205" t="s">
        <v>19</v>
      </c>
      <c r="C10" s="204">
        <v>20</v>
      </c>
      <c r="D10" s="204">
        <v>5</v>
      </c>
      <c r="E10" s="202">
        <v>57430</v>
      </c>
      <c r="F10" s="202">
        <v>80</v>
      </c>
      <c r="G10" s="200">
        <v>1.3930001741250218E-3</v>
      </c>
      <c r="H10" s="201">
        <v>0.5</v>
      </c>
      <c r="I10" s="200">
        <v>6.9408294291167802E-3</v>
      </c>
      <c r="J10" s="199">
        <v>0.99305917057088322</v>
      </c>
      <c r="K10" s="198">
        <v>98459.605039079237</v>
      </c>
      <c r="L10" s="197">
        <v>683.39132423445699</v>
      </c>
      <c r="M10" s="198">
        <v>490589.54688481003</v>
      </c>
      <c r="N10" s="197">
        <v>5585557.6383896349</v>
      </c>
      <c r="O10" s="196">
        <v>56.729433722313757</v>
      </c>
      <c r="Q10" s="229"/>
      <c r="R10" s="229"/>
      <c r="S10" s="229"/>
      <c r="T10" s="229"/>
      <c r="U10" s="229"/>
    </row>
    <row r="11" spans="1:21" s="180" customFormat="1" x14ac:dyDescent="0.25">
      <c r="A11" s="204">
        <v>8</v>
      </c>
      <c r="B11" s="205" t="s">
        <v>20</v>
      </c>
      <c r="C11" s="204">
        <v>25</v>
      </c>
      <c r="D11" s="204">
        <v>5</v>
      </c>
      <c r="E11" s="202">
        <v>59012</v>
      </c>
      <c r="F11" s="202">
        <v>92</v>
      </c>
      <c r="G11" s="200">
        <v>1.5590049481461398E-3</v>
      </c>
      <c r="H11" s="201">
        <v>0.5</v>
      </c>
      <c r="I11" s="200">
        <v>7.7647614867830264E-3</v>
      </c>
      <c r="J11" s="199">
        <v>0.99223523851321693</v>
      </c>
      <c r="K11" s="198">
        <v>97776.21371484478</v>
      </c>
      <c r="L11" s="197">
        <v>759.20897857649834</v>
      </c>
      <c r="M11" s="198">
        <v>486983.04612778267</v>
      </c>
      <c r="N11" s="197">
        <v>5094968.0915048253</v>
      </c>
      <c r="O11" s="196">
        <v>52.108461740642007</v>
      </c>
      <c r="Q11" s="228"/>
      <c r="R11" s="228"/>
      <c r="S11" s="228"/>
      <c r="T11" s="228"/>
      <c r="U11" s="228"/>
    </row>
    <row r="12" spans="1:21" s="180" customFormat="1" x14ac:dyDescent="0.25">
      <c r="A12" s="204">
        <v>9</v>
      </c>
      <c r="B12" s="205" t="s">
        <v>21</v>
      </c>
      <c r="C12" s="204">
        <v>30</v>
      </c>
      <c r="D12" s="204">
        <v>5</v>
      </c>
      <c r="E12" s="202">
        <v>63810</v>
      </c>
      <c r="F12" s="202">
        <v>119</v>
      </c>
      <c r="G12" s="200">
        <v>1.8649114558846576E-3</v>
      </c>
      <c r="H12" s="201">
        <v>0.5</v>
      </c>
      <c r="I12" s="200">
        <v>9.2812853410287402E-3</v>
      </c>
      <c r="J12" s="199">
        <v>0.99071871465897121</v>
      </c>
      <c r="K12" s="198">
        <v>97017.004736268282</v>
      </c>
      <c r="L12" s="197">
        <v>900.44250388923683</v>
      </c>
      <c r="M12" s="198">
        <v>482833.9174216183</v>
      </c>
      <c r="N12" s="197">
        <v>4607985.0453770431</v>
      </c>
      <c r="O12" s="196">
        <v>47.496673989301385</v>
      </c>
    </row>
    <row r="13" spans="1:21" s="180" customFormat="1" x14ac:dyDescent="0.25">
      <c r="A13" s="204">
        <v>10</v>
      </c>
      <c r="B13" s="205" t="s">
        <v>22</v>
      </c>
      <c r="C13" s="204">
        <v>35</v>
      </c>
      <c r="D13" s="204">
        <v>5</v>
      </c>
      <c r="E13" s="202">
        <v>65652</v>
      </c>
      <c r="F13" s="202">
        <v>175</v>
      </c>
      <c r="G13" s="200">
        <v>2.6655699750198015E-3</v>
      </c>
      <c r="H13" s="201">
        <v>0.5</v>
      </c>
      <c r="I13" s="200">
        <v>1.3239622027704854E-2</v>
      </c>
      <c r="J13" s="199">
        <v>0.9867603779722951</v>
      </c>
      <c r="K13" s="198">
        <v>96116.562232379045</v>
      </c>
      <c r="L13" s="197">
        <v>1272.5469545590749</v>
      </c>
      <c r="M13" s="198">
        <v>477401.44377549755</v>
      </c>
      <c r="N13" s="197">
        <v>4125151.1279554251</v>
      </c>
      <c r="O13" s="196">
        <v>42.918213387429851</v>
      </c>
    </row>
    <row r="14" spans="1:21" s="180" customFormat="1" x14ac:dyDescent="0.25">
      <c r="A14" s="204">
        <v>11</v>
      </c>
      <c r="B14" s="205" t="s">
        <v>23</v>
      </c>
      <c r="C14" s="204">
        <v>40</v>
      </c>
      <c r="D14" s="204">
        <v>5</v>
      </c>
      <c r="E14" s="202">
        <v>63223</v>
      </c>
      <c r="F14" s="202">
        <v>220</v>
      </c>
      <c r="G14" s="200">
        <v>3.4797462948610476E-3</v>
      </c>
      <c r="H14" s="201">
        <v>0.5</v>
      </c>
      <c r="I14" s="200">
        <v>1.7248678908001819E-2</v>
      </c>
      <c r="J14" s="199">
        <v>0.98275132109199814</v>
      </c>
      <c r="K14" s="198">
        <v>94844.01527781997</v>
      </c>
      <c r="L14" s="197">
        <v>1635.9339658727404</v>
      </c>
      <c r="M14" s="198">
        <v>470130.24147441797</v>
      </c>
      <c r="N14" s="197">
        <v>3647749.6841799277</v>
      </c>
      <c r="O14" s="196">
        <v>38.460515125754938</v>
      </c>
    </row>
    <row r="15" spans="1:21" s="180" customFormat="1" x14ac:dyDescent="0.25">
      <c r="A15" s="204">
        <v>12</v>
      </c>
      <c r="B15" s="205" t="s">
        <v>24</v>
      </c>
      <c r="C15" s="204">
        <v>45</v>
      </c>
      <c r="D15" s="204">
        <v>5</v>
      </c>
      <c r="E15" s="202">
        <v>65400</v>
      </c>
      <c r="F15" s="202">
        <v>308</v>
      </c>
      <c r="G15" s="200">
        <v>4.7094801223241589E-3</v>
      </c>
      <c r="H15" s="201">
        <v>0.5</v>
      </c>
      <c r="I15" s="200">
        <v>2.3273386731147042E-2</v>
      </c>
      <c r="J15" s="199">
        <v>0.97672661326885291</v>
      </c>
      <c r="K15" s="198">
        <v>93208.08131194723</v>
      </c>
      <c r="L15" s="197">
        <v>2169.2677228411485</v>
      </c>
      <c r="M15" s="198">
        <v>460617.23725263326</v>
      </c>
      <c r="N15" s="197">
        <v>3177619.4427055097</v>
      </c>
      <c r="O15" s="196">
        <v>34.09167314656662</v>
      </c>
    </row>
    <row r="16" spans="1:21" s="180" customFormat="1" x14ac:dyDescent="0.25">
      <c r="A16" s="204">
        <v>13</v>
      </c>
      <c r="B16" s="205" t="s">
        <v>25</v>
      </c>
      <c r="C16" s="204">
        <v>50</v>
      </c>
      <c r="D16" s="204">
        <v>5</v>
      </c>
      <c r="E16" s="202">
        <v>67421</v>
      </c>
      <c r="F16" s="202">
        <v>448</v>
      </c>
      <c r="G16" s="200">
        <v>6.6448139303777751E-3</v>
      </c>
      <c r="H16" s="201">
        <v>0.5</v>
      </c>
      <c r="I16" s="200">
        <v>3.2681168935381741E-2</v>
      </c>
      <c r="J16" s="199">
        <v>0.96731883106461825</v>
      </c>
      <c r="K16" s="198">
        <v>91038.813589106081</v>
      </c>
      <c r="L16" s="197">
        <v>2975.2548465823056</v>
      </c>
      <c r="M16" s="198">
        <v>447755.93082907464</v>
      </c>
      <c r="N16" s="197">
        <v>2717002.2054528766</v>
      </c>
      <c r="O16" s="196">
        <v>29.844437755041213</v>
      </c>
    </row>
    <row r="17" spans="1:42" s="180" customFormat="1" x14ac:dyDescent="0.25">
      <c r="A17" s="204">
        <v>14</v>
      </c>
      <c r="B17" s="205" t="s">
        <v>26</v>
      </c>
      <c r="C17" s="204">
        <v>55</v>
      </c>
      <c r="D17" s="204">
        <v>5</v>
      </c>
      <c r="E17" s="202">
        <v>55137</v>
      </c>
      <c r="F17" s="202">
        <v>489</v>
      </c>
      <c r="G17" s="200">
        <v>8.8688176723434355E-3</v>
      </c>
      <c r="H17" s="201">
        <v>0.5</v>
      </c>
      <c r="I17" s="200">
        <v>4.3382215952944933E-2</v>
      </c>
      <c r="J17" s="199">
        <v>0.95661778404705511</v>
      </c>
      <c r="K17" s="198">
        <v>88063.558742523775</v>
      </c>
      <c r="L17" s="197">
        <v>3820.3923229530192</v>
      </c>
      <c r="M17" s="198">
        <v>430766.81290523626</v>
      </c>
      <c r="N17" s="197">
        <v>2269246.2746238019</v>
      </c>
      <c r="O17" s="196">
        <v>25.76827812805659</v>
      </c>
    </row>
    <row r="18" spans="1:42" s="180" customFormat="1" x14ac:dyDescent="0.25">
      <c r="A18" s="204">
        <v>15</v>
      </c>
      <c r="B18" s="205" t="s">
        <v>27</v>
      </c>
      <c r="C18" s="204">
        <v>60</v>
      </c>
      <c r="D18" s="204">
        <v>5</v>
      </c>
      <c r="E18" s="202">
        <v>43903</v>
      </c>
      <c r="F18" s="202">
        <v>599</v>
      </c>
      <c r="G18" s="200">
        <v>1.3643714552536273E-2</v>
      </c>
      <c r="H18" s="201">
        <v>0.5</v>
      </c>
      <c r="I18" s="200">
        <v>6.5968436470963981E-2</v>
      </c>
      <c r="J18" s="199">
        <v>0.93403156352903605</v>
      </c>
      <c r="K18" s="198">
        <v>84243.166419570756</v>
      </c>
      <c r="L18" s="197">
        <v>5557.3899720623012</v>
      </c>
      <c r="M18" s="198">
        <v>407322.35716769809</v>
      </c>
      <c r="N18" s="197">
        <v>1838479.4617185658</v>
      </c>
      <c r="O18" s="196">
        <v>21.823484798304822</v>
      </c>
    </row>
    <row r="19" spans="1:42" s="180" customFormat="1" x14ac:dyDescent="0.25">
      <c r="A19" s="204">
        <v>16</v>
      </c>
      <c r="B19" s="205" t="s">
        <v>28</v>
      </c>
      <c r="C19" s="204">
        <v>65</v>
      </c>
      <c r="D19" s="204">
        <v>5</v>
      </c>
      <c r="E19" s="202">
        <v>35379</v>
      </c>
      <c r="F19" s="202">
        <v>679</v>
      </c>
      <c r="G19" s="200">
        <v>1.9192176149693322E-2</v>
      </c>
      <c r="H19" s="201">
        <v>0.5</v>
      </c>
      <c r="I19" s="200">
        <v>9.1567434898116071E-2</v>
      </c>
      <c r="J19" s="199">
        <v>0.90843256510188397</v>
      </c>
      <c r="K19" s="198">
        <v>78685.776447508455</v>
      </c>
      <c r="L19" s="197">
        <v>7205.0547122649441</v>
      </c>
      <c r="M19" s="198">
        <v>375416.2454568799</v>
      </c>
      <c r="N19" s="197">
        <v>1431157.1045508676</v>
      </c>
      <c r="O19" s="196">
        <v>18.188256749370673</v>
      </c>
    </row>
    <row r="20" spans="1:42" s="227" customFormat="1" ht="12" x14ac:dyDescent="0.25">
      <c r="A20" s="204">
        <v>17</v>
      </c>
      <c r="B20" s="205" t="s">
        <v>29</v>
      </c>
      <c r="C20" s="204">
        <v>70</v>
      </c>
      <c r="D20" s="204">
        <v>5</v>
      </c>
      <c r="E20" s="202">
        <v>24700</v>
      </c>
      <c r="F20" s="202">
        <v>686</v>
      </c>
      <c r="G20" s="200">
        <v>2.7773279352226721E-2</v>
      </c>
      <c r="H20" s="201">
        <v>0.5</v>
      </c>
      <c r="I20" s="200">
        <v>0.12985046375165626</v>
      </c>
      <c r="J20" s="199">
        <v>0.87014953624834379</v>
      </c>
      <c r="K20" s="198">
        <v>71480.721735243511</v>
      </c>
      <c r="L20" s="197">
        <v>9281.8048666244649</v>
      </c>
      <c r="M20" s="198">
        <v>334199.0965096564</v>
      </c>
      <c r="N20" s="197">
        <v>1055740.8590939876</v>
      </c>
      <c r="O20" s="196">
        <v>14.769588687203413</v>
      </c>
    </row>
    <row r="21" spans="1:42" s="180" customFormat="1" x14ac:dyDescent="0.25">
      <c r="A21" s="204">
        <v>18</v>
      </c>
      <c r="B21" s="205" t="s">
        <v>30</v>
      </c>
      <c r="C21" s="204">
        <v>75</v>
      </c>
      <c r="D21" s="204">
        <v>5</v>
      </c>
      <c r="E21" s="202">
        <v>21208</v>
      </c>
      <c r="F21" s="202">
        <v>895</v>
      </c>
      <c r="G21" s="200">
        <v>4.2201056205205582E-2</v>
      </c>
      <c r="H21" s="201">
        <v>0.5</v>
      </c>
      <c r="I21" s="200">
        <v>0.1908681836599774</v>
      </c>
      <c r="J21" s="199">
        <v>0.80913181634002262</v>
      </c>
      <c r="K21" s="198">
        <v>62198.916868619046</v>
      </c>
      <c r="L21" s="197">
        <v>11871.794288331243</v>
      </c>
      <c r="M21" s="198">
        <v>281315.09862226713</v>
      </c>
      <c r="N21" s="197">
        <v>721541.76258433121</v>
      </c>
      <c r="O21" s="196">
        <v>11.600551889165896</v>
      </c>
    </row>
    <row r="22" spans="1:42" s="180" customFormat="1" x14ac:dyDescent="0.25">
      <c r="A22" s="204">
        <v>19</v>
      </c>
      <c r="B22" s="205" t="s">
        <v>31</v>
      </c>
      <c r="C22" s="204">
        <v>80</v>
      </c>
      <c r="D22" s="204">
        <v>5</v>
      </c>
      <c r="E22" s="202">
        <v>13434</v>
      </c>
      <c r="F22" s="202">
        <v>1015</v>
      </c>
      <c r="G22" s="200">
        <v>7.55545630489802E-2</v>
      </c>
      <c r="H22" s="201">
        <v>0.5</v>
      </c>
      <c r="I22" s="200">
        <v>0.31775349841905898</v>
      </c>
      <c r="J22" s="199">
        <v>0.68224650158094102</v>
      </c>
      <c r="K22" s="198">
        <v>50327.122580287803</v>
      </c>
      <c r="L22" s="197">
        <v>15991.619265251269</v>
      </c>
      <c r="M22" s="198">
        <v>211656.56473831084</v>
      </c>
      <c r="N22" s="197">
        <v>440226.66396206408</v>
      </c>
      <c r="O22" s="196">
        <v>8.7473044631105665</v>
      </c>
    </row>
    <row r="23" spans="1:42" s="180" customFormat="1" x14ac:dyDescent="0.25">
      <c r="A23" s="204">
        <v>20</v>
      </c>
      <c r="B23" s="205" t="s">
        <v>32</v>
      </c>
      <c r="C23" s="204">
        <v>85</v>
      </c>
      <c r="D23" s="204">
        <v>5</v>
      </c>
      <c r="E23" s="202">
        <v>6843</v>
      </c>
      <c r="F23" s="202">
        <v>798</v>
      </c>
      <c r="G23" s="200">
        <v>0.11661551950898728</v>
      </c>
      <c r="H23" s="201">
        <v>0.5</v>
      </c>
      <c r="I23" s="200">
        <v>0.45145960624575693</v>
      </c>
      <c r="J23" s="199">
        <v>0.54854039375424302</v>
      </c>
      <c r="K23" s="198">
        <v>34335.503315036534</v>
      </c>
      <c r="L23" s="197">
        <v>15501.092806856275</v>
      </c>
      <c r="M23" s="198">
        <v>132924.78455804198</v>
      </c>
      <c r="N23" s="197">
        <v>228570.09922375326</v>
      </c>
      <c r="O23" s="196">
        <v>6.6569607885624222</v>
      </c>
    </row>
    <row r="24" spans="1:42" s="180" customFormat="1" x14ac:dyDescent="0.25">
      <c r="A24" s="204">
        <v>21</v>
      </c>
      <c r="B24" s="204" t="s">
        <v>33</v>
      </c>
      <c r="C24" s="204">
        <v>90</v>
      </c>
      <c r="D24" s="204">
        <v>5</v>
      </c>
      <c r="E24" s="202">
        <v>2429</v>
      </c>
      <c r="F24" s="202">
        <v>426</v>
      </c>
      <c r="G24" s="200">
        <v>0.1753808151502676</v>
      </c>
      <c r="H24" s="201">
        <v>0.5</v>
      </c>
      <c r="I24" s="200">
        <v>0.60961648540354885</v>
      </c>
      <c r="J24" s="199">
        <v>0.39038351459645115</v>
      </c>
      <c r="K24" s="198">
        <v>18834.410508180259</v>
      </c>
      <c r="L24" s="197">
        <v>11481.767138644518</v>
      </c>
      <c r="M24" s="198">
        <v>65467.634694289998</v>
      </c>
      <c r="N24" s="197">
        <v>95645.314665711296</v>
      </c>
      <c r="O24" s="196">
        <v>5.0782218336045144</v>
      </c>
    </row>
    <row r="25" spans="1:42" s="184" customFormat="1" x14ac:dyDescent="0.25">
      <c r="A25" s="204">
        <v>22</v>
      </c>
      <c r="B25" s="204" t="s">
        <v>34</v>
      </c>
      <c r="C25" s="204">
        <v>95</v>
      </c>
      <c r="D25" s="204">
        <v>5</v>
      </c>
      <c r="E25" s="202">
        <v>671</v>
      </c>
      <c r="F25" s="202">
        <v>138</v>
      </c>
      <c r="G25" s="200">
        <v>0.20566318926974664</v>
      </c>
      <c r="H25" s="201">
        <v>0.5</v>
      </c>
      <c r="I25" s="200">
        <v>0.67913385826771655</v>
      </c>
      <c r="J25" s="199">
        <v>0.32086614173228345</v>
      </c>
      <c r="K25" s="198">
        <v>7352.6433695357409</v>
      </c>
      <c r="L25" s="197">
        <v>4993.4290600193517</v>
      </c>
      <c r="M25" s="198">
        <v>24279.644197630325</v>
      </c>
      <c r="N25" s="197">
        <v>30177.679971421298</v>
      </c>
      <c r="O25" s="196">
        <v>4.1043307086614167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95">
        <v>23</v>
      </c>
      <c r="B26" s="195" t="s">
        <v>13</v>
      </c>
      <c r="C26" s="195" t="s">
        <v>13</v>
      </c>
      <c r="D26" s="195">
        <v>5</v>
      </c>
      <c r="E26" s="193">
        <v>340</v>
      </c>
      <c r="F26" s="193">
        <v>30</v>
      </c>
      <c r="G26" s="191">
        <v>8.8235294117647065E-2</v>
      </c>
      <c r="H26" s="192">
        <v>0.5</v>
      </c>
      <c r="I26" s="191">
        <v>0.36144578313253012</v>
      </c>
      <c r="J26" s="190">
        <v>0.63855421686746983</v>
      </c>
      <c r="K26" s="189">
        <v>2359.2143095163892</v>
      </c>
      <c r="L26" s="188">
        <v>2359.2143095163892</v>
      </c>
      <c r="M26" s="189">
        <v>5898.0357737909726</v>
      </c>
      <c r="N26" s="188">
        <v>5898.0357737909726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199999999999999" x14ac:dyDescent="0.2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1.4" x14ac:dyDescent="0.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312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4" x14ac:dyDescent="0.3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 x14ac:dyDescent="0.25">
      <c r="A33" s="213">
        <v>2</v>
      </c>
      <c r="B33" s="214" t="s">
        <v>74</v>
      </c>
      <c r="C33" s="213">
        <v>0</v>
      </c>
      <c r="D33" s="213">
        <v>1</v>
      </c>
      <c r="E33" s="212">
        <v>4002</v>
      </c>
      <c r="F33" s="212">
        <v>15</v>
      </c>
      <c r="G33" s="210">
        <v>3.7481259370314842E-3</v>
      </c>
      <c r="H33" s="211">
        <v>0.1</v>
      </c>
      <c r="I33" s="210">
        <v>3.7355248412401947E-3</v>
      </c>
      <c r="J33" s="209">
        <v>0.99626447515875982</v>
      </c>
      <c r="K33" s="208">
        <v>100000</v>
      </c>
      <c r="L33" s="207">
        <v>373.5524841240258</v>
      </c>
      <c r="M33" s="208">
        <v>99663.802764288383</v>
      </c>
      <c r="N33" s="207">
        <v>7218198.7608049056</v>
      </c>
      <c r="O33" s="206">
        <v>72.181987608049056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 x14ac:dyDescent="0.25">
      <c r="A34" s="204">
        <v>3</v>
      </c>
      <c r="B34" s="205" t="s">
        <v>15</v>
      </c>
      <c r="C34" s="204">
        <v>1</v>
      </c>
      <c r="D34" s="204">
        <v>4</v>
      </c>
      <c r="E34" s="202">
        <v>18480</v>
      </c>
      <c r="F34" s="202">
        <v>15</v>
      </c>
      <c r="G34" s="200">
        <v>8.1168831168831174E-4</v>
      </c>
      <c r="H34" s="201">
        <v>0.4</v>
      </c>
      <c r="I34" s="200">
        <v>3.2404406999351917E-3</v>
      </c>
      <c r="J34" s="199">
        <v>0.99675955930006477</v>
      </c>
      <c r="K34" s="198">
        <v>99626.447515875974</v>
      </c>
      <c r="L34" s="197">
        <v>322.83359532040777</v>
      </c>
      <c r="M34" s="198">
        <v>397730.98943473492</v>
      </c>
      <c r="N34" s="197">
        <v>7118534.9580406174</v>
      </c>
      <c r="O34" s="196">
        <v>71.452261277370582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 x14ac:dyDescent="0.25">
      <c r="A35" s="204">
        <v>4</v>
      </c>
      <c r="B35" s="205" t="s">
        <v>16</v>
      </c>
      <c r="C35" s="204">
        <v>5</v>
      </c>
      <c r="D35" s="204">
        <v>5</v>
      </c>
      <c r="E35" s="202">
        <v>24691</v>
      </c>
      <c r="F35" s="202">
        <v>9</v>
      </c>
      <c r="G35" s="200">
        <v>3.6450528532663726E-4</v>
      </c>
      <c r="H35" s="201">
        <v>0.5</v>
      </c>
      <c r="I35" s="200">
        <v>1.8208671373945416E-3</v>
      </c>
      <c r="J35" s="199">
        <v>0.99817913286260551</v>
      </c>
      <c r="K35" s="198">
        <v>99303.613920555566</v>
      </c>
      <c r="L35" s="197">
        <v>180.81868721244973</v>
      </c>
      <c r="M35" s="198">
        <v>496066.02288474672</v>
      </c>
      <c r="N35" s="197">
        <v>6720803.9686058825</v>
      </c>
      <c r="O35" s="196">
        <v>67.679349252914704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 x14ac:dyDescent="0.25">
      <c r="A36" s="204">
        <v>5</v>
      </c>
      <c r="B36" s="205" t="s">
        <v>17</v>
      </c>
      <c r="C36" s="204">
        <v>10</v>
      </c>
      <c r="D36" s="204">
        <v>5</v>
      </c>
      <c r="E36" s="202">
        <v>24872</v>
      </c>
      <c r="F36" s="202">
        <v>16</v>
      </c>
      <c r="G36" s="200">
        <v>6.4329366355741395E-4</v>
      </c>
      <c r="H36" s="201">
        <v>0.5</v>
      </c>
      <c r="I36" s="200">
        <v>3.2113037893384717E-3</v>
      </c>
      <c r="J36" s="199">
        <v>0.99678869621066157</v>
      </c>
      <c r="K36" s="198">
        <v>99122.795233343117</v>
      </c>
      <c r="L36" s="197">
        <v>318.3134079426527</v>
      </c>
      <c r="M36" s="198">
        <v>494818.19264685898</v>
      </c>
      <c r="N36" s="197">
        <v>6224737.9457211355</v>
      </c>
      <c r="O36" s="196">
        <v>62.798248688080236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 x14ac:dyDescent="0.25">
      <c r="A37" s="204">
        <v>6</v>
      </c>
      <c r="B37" s="205" t="s">
        <v>18</v>
      </c>
      <c r="C37" s="204">
        <v>15</v>
      </c>
      <c r="D37" s="204">
        <v>5</v>
      </c>
      <c r="E37" s="202">
        <v>27977</v>
      </c>
      <c r="F37" s="202">
        <v>45</v>
      </c>
      <c r="G37" s="200">
        <v>1.6084640955070237E-3</v>
      </c>
      <c r="H37" s="201">
        <v>0.5</v>
      </c>
      <c r="I37" s="200">
        <v>8.0101105395254443E-3</v>
      </c>
      <c r="J37" s="199">
        <v>0.99198988946047451</v>
      </c>
      <c r="K37" s="198">
        <v>98804.481825400464</v>
      </c>
      <c r="L37" s="197">
        <v>791.43482122199202</v>
      </c>
      <c r="M37" s="198">
        <v>492043.82207394741</v>
      </c>
      <c r="N37" s="197">
        <v>5729919.7530742763</v>
      </c>
      <c r="O37" s="196">
        <v>57.992508509884615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 x14ac:dyDescent="0.25">
      <c r="A38" s="204">
        <v>7</v>
      </c>
      <c r="B38" s="205" t="s">
        <v>19</v>
      </c>
      <c r="C38" s="204">
        <v>20</v>
      </c>
      <c r="D38" s="204">
        <v>5</v>
      </c>
      <c r="E38" s="202">
        <v>28682</v>
      </c>
      <c r="F38" s="202">
        <v>68</v>
      </c>
      <c r="G38" s="200">
        <v>2.3708249076075587E-3</v>
      </c>
      <c r="H38" s="201">
        <v>0.5</v>
      </c>
      <c r="I38" s="200">
        <v>1.1784278386247054E-2</v>
      </c>
      <c r="J38" s="199">
        <v>0.98821572161375293</v>
      </c>
      <c r="K38" s="198">
        <v>98013.047004178472</v>
      </c>
      <c r="L38" s="197">
        <v>1155.0130313815607</v>
      </c>
      <c r="M38" s="198">
        <v>487177.70244243846</v>
      </c>
      <c r="N38" s="197">
        <v>5237875.9310003286</v>
      </c>
      <c r="O38" s="196">
        <v>53.440598890645944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 x14ac:dyDescent="0.25">
      <c r="A39" s="204">
        <v>8</v>
      </c>
      <c r="B39" s="205" t="s">
        <v>20</v>
      </c>
      <c r="C39" s="204">
        <v>25</v>
      </c>
      <c r="D39" s="204">
        <v>5</v>
      </c>
      <c r="E39" s="202">
        <v>29943</v>
      </c>
      <c r="F39" s="202">
        <v>59</v>
      </c>
      <c r="G39" s="200">
        <v>1.9704104465150451E-3</v>
      </c>
      <c r="H39" s="201">
        <v>0.5</v>
      </c>
      <c r="I39" s="200">
        <v>9.8037586613715297E-3</v>
      </c>
      <c r="J39" s="199">
        <v>0.99019624133862849</v>
      </c>
      <c r="K39" s="198">
        <v>96858.033972796911</v>
      </c>
      <c r="L39" s="197">
        <v>949.57278948422754</v>
      </c>
      <c r="M39" s="198">
        <v>481916.23789027397</v>
      </c>
      <c r="N39" s="197">
        <v>4750698.2285578903</v>
      </c>
      <c r="O39" s="196">
        <v>49.048055527248763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 x14ac:dyDescent="0.25">
      <c r="A40" s="204">
        <v>9</v>
      </c>
      <c r="B40" s="205" t="s">
        <v>21</v>
      </c>
      <c r="C40" s="204">
        <v>30</v>
      </c>
      <c r="D40" s="204">
        <v>5</v>
      </c>
      <c r="E40" s="202">
        <v>32057</v>
      </c>
      <c r="F40" s="202">
        <v>88</v>
      </c>
      <c r="G40" s="200">
        <v>2.745110272327417E-3</v>
      </c>
      <c r="H40" s="201">
        <v>0.5</v>
      </c>
      <c r="I40" s="200">
        <v>1.3631998017163924E-2</v>
      </c>
      <c r="J40" s="199">
        <v>0.98636800198283603</v>
      </c>
      <c r="K40" s="198">
        <v>95908.461183312684</v>
      </c>
      <c r="L40" s="197">
        <v>1307.4239526801684</v>
      </c>
      <c r="M40" s="198">
        <v>476273.746034863</v>
      </c>
      <c r="N40" s="197">
        <v>4268781.990667616</v>
      </c>
      <c r="O40" s="196">
        <v>44.508919630235404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 x14ac:dyDescent="0.25">
      <c r="A41" s="204">
        <v>10</v>
      </c>
      <c r="B41" s="205" t="s">
        <v>22</v>
      </c>
      <c r="C41" s="204">
        <v>35</v>
      </c>
      <c r="D41" s="204">
        <v>5</v>
      </c>
      <c r="E41" s="202">
        <v>32900</v>
      </c>
      <c r="F41" s="202">
        <v>119</v>
      </c>
      <c r="G41" s="200">
        <v>3.6170212765957448E-3</v>
      </c>
      <c r="H41" s="201">
        <v>0.5</v>
      </c>
      <c r="I41" s="200">
        <v>1.7923036373220878E-2</v>
      </c>
      <c r="J41" s="199">
        <v>0.9820769636267791</v>
      </c>
      <c r="K41" s="198">
        <v>94601.037230632515</v>
      </c>
      <c r="L41" s="197">
        <v>1695.5378312290559</v>
      </c>
      <c r="M41" s="198">
        <v>468766.3415750899</v>
      </c>
      <c r="N41" s="197">
        <v>3792508.2446327526</v>
      </c>
      <c r="O41" s="196">
        <v>40.089499604394511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 x14ac:dyDescent="0.25">
      <c r="A42" s="204">
        <v>11</v>
      </c>
      <c r="B42" s="205" t="s">
        <v>23</v>
      </c>
      <c r="C42" s="204">
        <v>40</v>
      </c>
      <c r="D42" s="204">
        <v>5</v>
      </c>
      <c r="E42" s="202">
        <v>31092</v>
      </c>
      <c r="F42" s="202">
        <v>148</v>
      </c>
      <c r="G42" s="200">
        <v>4.760066898237489E-3</v>
      </c>
      <c r="H42" s="201">
        <v>0.5</v>
      </c>
      <c r="I42" s="200">
        <v>2.3520437352997269E-2</v>
      </c>
      <c r="J42" s="199">
        <v>0.97647956264700275</v>
      </c>
      <c r="K42" s="198">
        <v>92905.499399403459</v>
      </c>
      <c r="L42" s="197">
        <v>2185.1779783725942</v>
      </c>
      <c r="M42" s="198">
        <v>459064.55205108575</v>
      </c>
      <c r="N42" s="197">
        <v>3323741.9030576628</v>
      </c>
      <c r="O42" s="196">
        <v>35.775513016390981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 x14ac:dyDescent="0.25">
      <c r="A43" s="204">
        <v>12</v>
      </c>
      <c r="B43" s="205" t="s">
        <v>24</v>
      </c>
      <c r="C43" s="204">
        <v>45</v>
      </c>
      <c r="D43" s="204">
        <v>5</v>
      </c>
      <c r="E43" s="202">
        <v>31194</v>
      </c>
      <c r="F43" s="202">
        <v>191</v>
      </c>
      <c r="G43" s="200">
        <v>6.1229723664807337E-3</v>
      </c>
      <c r="H43" s="201">
        <v>0.5</v>
      </c>
      <c r="I43" s="200">
        <v>3.0153292392213822E-2</v>
      </c>
      <c r="J43" s="199">
        <v>0.96984670760778613</v>
      </c>
      <c r="K43" s="198">
        <v>90720.321421030865</v>
      </c>
      <c r="L43" s="197">
        <v>2735.516377723965</v>
      </c>
      <c r="M43" s="198">
        <v>446762.81616084441</v>
      </c>
      <c r="N43" s="197">
        <v>2864677.3510065768</v>
      </c>
      <c r="O43" s="196">
        <v>31.577019416759747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 x14ac:dyDescent="0.25">
      <c r="A44" s="204">
        <v>13</v>
      </c>
      <c r="B44" s="205" t="s">
        <v>25</v>
      </c>
      <c r="C44" s="204">
        <v>50</v>
      </c>
      <c r="D44" s="204">
        <v>5</v>
      </c>
      <c r="E44" s="202">
        <v>31467</v>
      </c>
      <c r="F44" s="202">
        <v>291</v>
      </c>
      <c r="G44" s="200">
        <v>9.2477833921250831E-3</v>
      </c>
      <c r="H44" s="201">
        <v>0.5</v>
      </c>
      <c r="I44" s="200">
        <v>4.5194054885151193E-2</v>
      </c>
      <c r="J44" s="199">
        <v>0.95480594511484884</v>
      </c>
      <c r="K44" s="198">
        <v>87984.8050433069</v>
      </c>
      <c r="L44" s="197">
        <v>3976.3901081865333</v>
      </c>
      <c r="M44" s="198">
        <v>429983.0499460682</v>
      </c>
      <c r="N44" s="197">
        <v>2417914.5348457322</v>
      </c>
      <c r="O44" s="196">
        <v>27.481046683636034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 x14ac:dyDescent="0.25">
      <c r="A45" s="204">
        <v>14</v>
      </c>
      <c r="B45" s="205" t="s">
        <v>26</v>
      </c>
      <c r="C45" s="204">
        <v>55</v>
      </c>
      <c r="D45" s="204">
        <v>5</v>
      </c>
      <c r="E45" s="202">
        <v>25215</v>
      </c>
      <c r="F45" s="202">
        <v>324</v>
      </c>
      <c r="G45" s="200">
        <v>1.2849494348602022E-2</v>
      </c>
      <c r="H45" s="201">
        <v>0.5</v>
      </c>
      <c r="I45" s="200">
        <v>6.22478386167147E-2</v>
      </c>
      <c r="J45" s="199">
        <v>0.93775216138328532</v>
      </c>
      <c r="K45" s="198">
        <v>84008.414935120367</v>
      </c>
      <c r="L45" s="197">
        <v>5229.3422553273704</v>
      </c>
      <c r="M45" s="198">
        <v>406968.71903728344</v>
      </c>
      <c r="N45" s="197">
        <v>1987931.4848996638</v>
      </c>
      <c r="O45" s="196">
        <v>23.663480455320361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 x14ac:dyDescent="0.25">
      <c r="A46" s="204">
        <v>15</v>
      </c>
      <c r="B46" s="205" t="s">
        <v>27</v>
      </c>
      <c r="C46" s="204">
        <v>60</v>
      </c>
      <c r="D46" s="204">
        <v>5</v>
      </c>
      <c r="E46" s="202">
        <v>19995</v>
      </c>
      <c r="F46" s="202">
        <v>365</v>
      </c>
      <c r="G46" s="200">
        <v>1.8254563640910229E-2</v>
      </c>
      <c r="H46" s="201">
        <v>0.5</v>
      </c>
      <c r="I46" s="200">
        <v>8.7289250269042218E-2</v>
      </c>
      <c r="J46" s="199">
        <v>0.91271074973095778</v>
      </c>
      <c r="K46" s="198">
        <v>78779.072679792996</v>
      </c>
      <c r="L46" s="197">
        <v>6876.5661911095231</v>
      </c>
      <c r="M46" s="198">
        <v>376703.94792119111</v>
      </c>
      <c r="N46" s="197">
        <v>1580962.7658623804</v>
      </c>
      <c r="O46" s="196">
        <v>20.068308905950104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 x14ac:dyDescent="0.25">
      <c r="A47" s="204">
        <v>16</v>
      </c>
      <c r="B47" s="205" t="s">
        <v>28</v>
      </c>
      <c r="C47" s="204">
        <v>65</v>
      </c>
      <c r="D47" s="204">
        <v>5</v>
      </c>
      <c r="E47" s="202">
        <v>15479</v>
      </c>
      <c r="F47" s="202">
        <v>374</v>
      </c>
      <c r="G47" s="200">
        <v>2.4161767556043674E-2</v>
      </c>
      <c r="H47" s="201">
        <v>0.5</v>
      </c>
      <c r="I47" s="200">
        <v>0.11392713537224321</v>
      </c>
      <c r="J47" s="199">
        <v>0.88607286462775681</v>
      </c>
      <c r="K47" s="198">
        <v>71902.506488683473</v>
      </c>
      <c r="L47" s="197">
        <v>8191.6465903398348</v>
      </c>
      <c r="M47" s="198">
        <v>339033.41596756777</v>
      </c>
      <c r="N47" s="197">
        <v>1204258.8179411893</v>
      </c>
      <c r="O47" s="196">
        <v>16.748495661006256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3.8" x14ac:dyDescent="0.25">
      <c r="A48" s="204">
        <v>17</v>
      </c>
      <c r="B48" s="205" t="s">
        <v>29</v>
      </c>
      <c r="C48" s="204">
        <v>70</v>
      </c>
      <c r="D48" s="204">
        <v>5</v>
      </c>
      <c r="E48" s="202">
        <v>10663</v>
      </c>
      <c r="F48" s="202">
        <v>390</v>
      </c>
      <c r="G48" s="200">
        <v>3.6575072681234173E-2</v>
      </c>
      <c r="H48" s="201">
        <v>0.5</v>
      </c>
      <c r="I48" s="200">
        <v>0.16755456263962878</v>
      </c>
      <c r="J48" s="199">
        <v>0.83244543736037124</v>
      </c>
      <c r="K48" s="198">
        <v>63710.859898343639</v>
      </c>
      <c r="L48" s="197">
        <v>10675.045265661633</v>
      </c>
      <c r="M48" s="198">
        <v>291866.68632756406</v>
      </c>
      <c r="N48" s="197">
        <v>865225.40197362157</v>
      </c>
      <c r="O48" s="196">
        <v>13.580501084966768</v>
      </c>
      <c r="P48" s="183"/>
    </row>
    <row r="49" spans="1:15" s="185" customFormat="1" x14ac:dyDescent="0.25">
      <c r="A49" s="204">
        <v>18</v>
      </c>
      <c r="B49" s="205" t="s">
        <v>30</v>
      </c>
      <c r="C49" s="204">
        <v>75</v>
      </c>
      <c r="D49" s="204">
        <v>5</v>
      </c>
      <c r="E49" s="202">
        <v>8781</v>
      </c>
      <c r="F49" s="202">
        <v>449</v>
      </c>
      <c r="G49" s="200">
        <v>5.1133128345290969E-2</v>
      </c>
      <c r="H49" s="201">
        <v>0.5</v>
      </c>
      <c r="I49" s="200">
        <v>0.22668753470995104</v>
      </c>
      <c r="J49" s="199">
        <v>0.77331246529004893</v>
      </c>
      <c r="K49" s="198">
        <v>53035.814632682006</v>
      </c>
      <c r="L49" s="197">
        <v>12022.558070416628</v>
      </c>
      <c r="M49" s="198">
        <v>235122.67798736843</v>
      </c>
      <c r="N49" s="197">
        <v>573358.71564605751</v>
      </c>
      <c r="O49" s="196">
        <v>10.810783611358717</v>
      </c>
    </row>
    <row r="50" spans="1:15" s="185" customFormat="1" x14ac:dyDescent="0.25">
      <c r="A50" s="204">
        <v>19</v>
      </c>
      <c r="B50" s="205" t="s">
        <v>31</v>
      </c>
      <c r="C50" s="204">
        <v>80</v>
      </c>
      <c r="D50" s="204">
        <v>5</v>
      </c>
      <c r="E50" s="202">
        <v>5250</v>
      </c>
      <c r="F50" s="202">
        <v>469</v>
      </c>
      <c r="G50" s="200">
        <v>8.9333333333333334E-2</v>
      </c>
      <c r="H50" s="201">
        <v>0.5</v>
      </c>
      <c r="I50" s="200">
        <v>0.36512261580381467</v>
      </c>
      <c r="J50" s="199">
        <v>0.63487738419618533</v>
      </c>
      <c r="K50" s="198">
        <v>41013.256562265378</v>
      </c>
      <c r="L50" s="197">
        <v>14974.867518647305</v>
      </c>
      <c r="M50" s="198">
        <v>167629.11401470861</v>
      </c>
      <c r="N50" s="197">
        <v>338236.03765868908</v>
      </c>
      <c r="O50" s="196">
        <v>8.2469929483699236</v>
      </c>
    </row>
    <row r="51" spans="1:15" s="185" customFormat="1" x14ac:dyDescent="0.25">
      <c r="A51" s="204">
        <v>20</v>
      </c>
      <c r="B51" s="205" t="s">
        <v>32</v>
      </c>
      <c r="C51" s="204">
        <v>85</v>
      </c>
      <c r="D51" s="204">
        <v>5</v>
      </c>
      <c r="E51" s="202">
        <v>2425</v>
      </c>
      <c r="F51" s="202">
        <v>315</v>
      </c>
      <c r="G51" s="200">
        <v>0.12989690721649486</v>
      </c>
      <c r="H51" s="201">
        <v>0.5</v>
      </c>
      <c r="I51" s="200">
        <v>0.49027237354085607</v>
      </c>
      <c r="J51" s="199">
        <v>0.50972762645914393</v>
      </c>
      <c r="K51" s="198">
        <v>26038.389043618074</v>
      </c>
      <c r="L51" s="197">
        <v>12765.902799594855</v>
      </c>
      <c r="M51" s="198">
        <v>98277.188219103235</v>
      </c>
      <c r="N51" s="197">
        <v>170606.92364398047</v>
      </c>
      <c r="O51" s="196">
        <v>6.552130523827306</v>
      </c>
    </row>
    <row r="52" spans="1:15" s="185" customFormat="1" x14ac:dyDescent="0.25">
      <c r="A52" s="204">
        <v>21</v>
      </c>
      <c r="B52" s="204" t="s">
        <v>33</v>
      </c>
      <c r="C52" s="204">
        <v>90</v>
      </c>
      <c r="D52" s="204">
        <v>5</v>
      </c>
      <c r="E52" s="202">
        <v>811</v>
      </c>
      <c r="F52" s="202">
        <v>137</v>
      </c>
      <c r="G52" s="200">
        <v>0.16892725030826142</v>
      </c>
      <c r="H52" s="201">
        <v>0.5</v>
      </c>
      <c r="I52" s="200">
        <v>0.59384482011270046</v>
      </c>
      <c r="J52" s="199">
        <v>0.40615517988729954</v>
      </c>
      <c r="K52" s="198">
        <v>13272.486244023219</v>
      </c>
      <c r="L52" s="197">
        <v>7881.79720603026</v>
      </c>
      <c r="M52" s="198">
        <v>46657.938205040446</v>
      </c>
      <c r="N52" s="197">
        <v>72329.735424877232</v>
      </c>
      <c r="O52" s="196">
        <v>5.4495995772795238</v>
      </c>
    </row>
    <row r="53" spans="1:15" s="185" customFormat="1" x14ac:dyDescent="0.25">
      <c r="A53" s="204">
        <v>22</v>
      </c>
      <c r="B53" s="204" t="s">
        <v>34</v>
      </c>
      <c r="C53" s="204">
        <v>95</v>
      </c>
      <c r="D53" s="204">
        <v>5</v>
      </c>
      <c r="E53" s="202">
        <v>252</v>
      </c>
      <c r="F53" s="202">
        <v>38</v>
      </c>
      <c r="G53" s="200">
        <v>0.15079365079365079</v>
      </c>
      <c r="H53" s="201">
        <v>0.5</v>
      </c>
      <c r="I53" s="200">
        <v>0.54755043227665701</v>
      </c>
      <c r="J53" s="199">
        <v>0.45244956772334299</v>
      </c>
      <c r="K53" s="198">
        <v>5390.6890379929591</v>
      </c>
      <c r="L53" s="197">
        <v>2951.6741130220812</v>
      </c>
      <c r="M53" s="198">
        <v>19574.259907409592</v>
      </c>
      <c r="N53" s="197">
        <v>25671.797219836786</v>
      </c>
      <c r="O53" s="196">
        <v>4.7622478386167142</v>
      </c>
    </row>
    <row r="54" spans="1:15" s="185" customFormat="1" x14ac:dyDescent="0.25">
      <c r="A54" s="195">
        <v>23</v>
      </c>
      <c r="B54" s="195" t="s">
        <v>13</v>
      </c>
      <c r="C54" s="195" t="s">
        <v>13</v>
      </c>
      <c r="D54" s="195">
        <v>5</v>
      </c>
      <c r="E54" s="193">
        <v>131</v>
      </c>
      <c r="F54" s="193">
        <v>7</v>
      </c>
      <c r="G54" s="191">
        <v>5.3435114503816793E-2</v>
      </c>
      <c r="H54" s="192">
        <v>0.5</v>
      </c>
      <c r="I54" s="191">
        <v>0.23569023569023567</v>
      </c>
      <c r="J54" s="190">
        <v>0.76430976430976427</v>
      </c>
      <c r="K54" s="189">
        <v>2439.0149249708779</v>
      </c>
      <c r="L54" s="188">
        <v>2439.0149249708779</v>
      </c>
      <c r="M54" s="189">
        <v>6097.5373124271946</v>
      </c>
      <c r="N54" s="188">
        <v>6097.5373124271946</v>
      </c>
      <c r="O54" s="187">
        <v>2.5</v>
      </c>
    </row>
    <row r="55" spans="1:15" s="185" customFormat="1" x14ac:dyDescent="0.25">
      <c r="B55" s="220"/>
      <c r="C55" s="219"/>
      <c r="D55" s="219"/>
      <c r="E55" s="219"/>
      <c r="F55" s="219"/>
    </row>
    <row r="56" spans="1:15" s="185" customFormat="1" x14ac:dyDescent="0.25">
      <c r="B56" s="220"/>
      <c r="C56" s="219"/>
      <c r="D56" s="219"/>
      <c r="E56" s="219"/>
      <c r="F56" s="219"/>
    </row>
    <row r="57" spans="1:15" s="185" customFormat="1" x14ac:dyDescent="0.25">
      <c r="B57" s="220"/>
      <c r="C57" s="219"/>
      <c r="D57" s="219"/>
      <c r="E57" s="219"/>
      <c r="F57" s="219"/>
    </row>
    <row r="58" spans="1:15" s="185" customFormat="1" ht="17.399999999999999" x14ac:dyDescent="0.3">
      <c r="A58" s="218" t="s">
        <v>313</v>
      </c>
    </row>
    <row r="59" spans="1:15" s="185" customFormat="1" x14ac:dyDescent="0.25"/>
    <row r="60" spans="1:15" s="185" customFormat="1" ht="14.4" x14ac:dyDescent="0.3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 x14ac:dyDescent="0.25">
      <c r="A61" s="213">
        <v>2</v>
      </c>
      <c r="B61" s="214" t="s">
        <v>74</v>
      </c>
      <c r="C61" s="213">
        <v>0</v>
      </c>
      <c r="D61" s="213">
        <v>1</v>
      </c>
      <c r="E61" s="212">
        <v>3770</v>
      </c>
      <c r="F61" s="212">
        <v>16</v>
      </c>
      <c r="G61" s="210">
        <v>4.2440318302387264E-3</v>
      </c>
      <c r="H61" s="211">
        <v>0.1</v>
      </c>
      <c r="I61" s="210">
        <v>4.2278828876440126E-3</v>
      </c>
      <c r="J61" s="209">
        <v>0.99577211711235603</v>
      </c>
      <c r="K61" s="208">
        <v>100000</v>
      </c>
      <c r="L61" s="207">
        <v>422.78828876440821</v>
      </c>
      <c r="M61" s="208">
        <v>99619.490540112034</v>
      </c>
      <c r="N61" s="207">
        <v>7937665.2718385337</v>
      </c>
      <c r="O61" s="206">
        <v>79.37665271838533</v>
      </c>
    </row>
    <row r="62" spans="1:15" s="185" customFormat="1" x14ac:dyDescent="0.25">
      <c r="A62" s="204">
        <v>3</v>
      </c>
      <c r="B62" s="205" t="s">
        <v>15</v>
      </c>
      <c r="C62" s="204">
        <v>1</v>
      </c>
      <c r="D62" s="204">
        <v>4</v>
      </c>
      <c r="E62" s="202">
        <v>17650</v>
      </c>
      <c r="F62" s="202">
        <v>8</v>
      </c>
      <c r="G62" s="200">
        <v>4.5325779036827196E-4</v>
      </c>
      <c r="H62" s="201">
        <v>0.4</v>
      </c>
      <c r="I62" s="200">
        <v>1.8110610553958299E-3</v>
      </c>
      <c r="J62" s="199">
        <v>0.99818893894460414</v>
      </c>
      <c r="K62" s="198">
        <v>99577.211711235592</v>
      </c>
      <c r="L62" s="197">
        <v>180.34041013511887</v>
      </c>
      <c r="M62" s="198">
        <v>397876.02986061806</v>
      </c>
      <c r="N62" s="197">
        <v>7838045.7812984213</v>
      </c>
      <c r="O62" s="196">
        <v>78.71324820811418</v>
      </c>
    </row>
    <row r="63" spans="1:15" s="185" customFormat="1" x14ac:dyDescent="0.25">
      <c r="A63" s="204">
        <v>4</v>
      </c>
      <c r="B63" s="205" t="s">
        <v>16</v>
      </c>
      <c r="C63" s="204">
        <v>5</v>
      </c>
      <c r="D63" s="204">
        <v>5</v>
      </c>
      <c r="E63" s="202">
        <v>23404</v>
      </c>
      <c r="F63" s="202">
        <v>2</v>
      </c>
      <c r="G63" s="200">
        <v>8.5455477696120318E-5</v>
      </c>
      <c r="H63" s="201">
        <v>0.5</v>
      </c>
      <c r="I63" s="200">
        <v>4.271861249946601E-4</v>
      </c>
      <c r="J63" s="199">
        <v>0.99957281387500529</v>
      </c>
      <c r="K63" s="198">
        <v>99396.871301100473</v>
      </c>
      <c r="L63" s="197">
        <v>42.460964287703973</v>
      </c>
      <c r="M63" s="198">
        <v>496878.20409478317</v>
      </c>
      <c r="N63" s="197">
        <v>7440169.7514378037</v>
      </c>
      <c r="O63" s="196">
        <v>74.853158394689132</v>
      </c>
    </row>
    <row r="64" spans="1:15" s="185" customFormat="1" x14ac:dyDescent="0.25">
      <c r="A64" s="204">
        <v>5</v>
      </c>
      <c r="B64" s="205" t="s">
        <v>17</v>
      </c>
      <c r="C64" s="204">
        <v>10</v>
      </c>
      <c r="D64" s="204">
        <v>5</v>
      </c>
      <c r="E64" s="202">
        <v>23456</v>
      </c>
      <c r="F64" s="202">
        <v>4</v>
      </c>
      <c r="G64" s="200">
        <v>1.7053206002728513E-4</v>
      </c>
      <c r="H64" s="201">
        <v>0.5</v>
      </c>
      <c r="I64" s="200">
        <v>8.5229694025398448E-4</v>
      </c>
      <c r="J64" s="199">
        <v>0.99914770305974598</v>
      </c>
      <c r="K64" s="198">
        <v>99354.410336812769</v>
      </c>
      <c r="L64" s="197">
        <v>84.679459930805024</v>
      </c>
      <c r="M64" s="198">
        <v>496560.35303423682</v>
      </c>
      <c r="N64" s="197">
        <v>6943291.5473430203</v>
      </c>
      <c r="O64" s="196">
        <v>69.884079869279788</v>
      </c>
    </row>
    <row r="65" spans="1:42" s="185" customFormat="1" x14ac:dyDescent="0.25">
      <c r="A65" s="204">
        <v>6</v>
      </c>
      <c r="B65" s="205" t="s">
        <v>18</v>
      </c>
      <c r="C65" s="204">
        <v>15</v>
      </c>
      <c r="D65" s="204">
        <v>5</v>
      </c>
      <c r="E65" s="202">
        <v>26493</v>
      </c>
      <c r="F65" s="202">
        <v>18</v>
      </c>
      <c r="G65" s="200">
        <v>6.7942475370852678E-4</v>
      </c>
      <c r="H65" s="201">
        <v>0.5</v>
      </c>
      <c r="I65" s="200">
        <v>3.3913633280578791E-3</v>
      </c>
      <c r="J65" s="199">
        <v>0.99660863667194211</v>
      </c>
      <c r="K65" s="198">
        <v>99269.730876881964</v>
      </c>
      <c r="L65" s="197">
        <v>336.65972488203261</v>
      </c>
      <c r="M65" s="198">
        <v>495507.00507220475</v>
      </c>
      <c r="N65" s="197">
        <v>6446731.1943087839</v>
      </c>
      <c r="O65" s="196">
        <v>64.9415601046029</v>
      </c>
    </row>
    <row r="66" spans="1:42" s="185" customFormat="1" x14ac:dyDescent="0.25">
      <c r="A66" s="204">
        <v>7</v>
      </c>
      <c r="B66" s="205" t="s">
        <v>19</v>
      </c>
      <c r="C66" s="204">
        <v>20</v>
      </c>
      <c r="D66" s="204">
        <v>5</v>
      </c>
      <c r="E66" s="202">
        <v>28748</v>
      </c>
      <c r="F66" s="202">
        <v>12</v>
      </c>
      <c r="G66" s="200">
        <v>4.1742034228468069E-4</v>
      </c>
      <c r="H66" s="201">
        <v>0.5</v>
      </c>
      <c r="I66" s="200">
        <v>2.0849259851275282E-3</v>
      </c>
      <c r="J66" s="199">
        <v>0.99791507401487245</v>
      </c>
      <c r="K66" s="198">
        <v>98933.071151999931</v>
      </c>
      <c r="L66" s="197">
        <v>206.26813083326851</v>
      </c>
      <c r="M66" s="198">
        <v>494149.68543291645</v>
      </c>
      <c r="N66" s="197">
        <v>5951224.1892365795</v>
      </c>
      <c r="O66" s="196">
        <v>60.154042727463391</v>
      </c>
    </row>
    <row r="67" spans="1:42" s="185" customFormat="1" x14ac:dyDescent="0.25">
      <c r="A67" s="204">
        <v>8</v>
      </c>
      <c r="B67" s="205" t="s">
        <v>20</v>
      </c>
      <c r="C67" s="204">
        <v>25</v>
      </c>
      <c r="D67" s="204">
        <v>5</v>
      </c>
      <c r="E67" s="202">
        <v>29069</v>
      </c>
      <c r="F67" s="202">
        <v>33</v>
      </c>
      <c r="G67" s="200">
        <v>1.13522997007121E-3</v>
      </c>
      <c r="H67" s="201">
        <v>0.5</v>
      </c>
      <c r="I67" s="200">
        <v>5.6600861019158542E-3</v>
      </c>
      <c r="J67" s="199">
        <v>0.99433991389808418</v>
      </c>
      <c r="K67" s="198">
        <v>98726.803021166663</v>
      </c>
      <c r="L67" s="197">
        <v>558.80220566669595</v>
      </c>
      <c r="M67" s="198">
        <v>492237.00959166657</v>
      </c>
      <c r="N67" s="197">
        <v>5457074.503803663</v>
      </c>
      <c r="O67" s="196">
        <v>55.274498280205492</v>
      </c>
    </row>
    <row r="68" spans="1:42" s="185" customFormat="1" x14ac:dyDescent="0.25">
      <c r="A68" s="204">
        <v>9</v>
      </c>
      <c r="B68" s="205" t="s">
        <v>21</v>
      </c>
      <c r="C68" s="204">
        <v>30</v>
      </c>
      <c r="D68" s="204">
        <v>5</v>
      </c>
      <c r="E68" s="202">
        <v>31753</v>
      </c>
      <c r="F68" s="202">
        <v>31</v>
      </c>
      <c r="G68" s="200">
        <v>9.7628570528768938E-4</v>
      </c>
      <c r="H68" s="201">
        <v>0.5</v>
      </c>
      <c r="I68" s="200">
        <v>4.8695433624982324E-3</v>
      </c>
      <c r="J68" s="199">
        <v>0.99513045663750177</v>
      </c>
      <c r="K68" s="198">
        <v>98168.000815499967</v>
      </c>
      <c r="L68" s="197">
        <v>478.03333678083436</v>
      </c>
      <c r="M68" s="198">
        <v>489644.92073554778</v>
      </c>
      <c r="N68" s="197">
        <v>4964837.494211996</v>
      </c>
      <c r="O68" s="196">
        <v>50.574906822672979</v>
      </c>
    </row>
    <row r="69" spans="1:42" s="185" customFormat="1" x14ac:dyDescent="0.25">
      <c r="A69" s="204">
        <v>10</v>
      </c>
      <c r="B69" s="205" t="s">
        <v>22</v>
      </c>
      <c r="C69" s="204">
        <v>35</v>
      </c>
      <c r="D69" s="204">
        <v>5</v>
      </c>
      <c r="E69" s="202">
        <v>32752</v>
      </c>
      <c r="F69" s="202">
        <v>56</v>
      </c>
      <c r="G69" s="200">
        <v>1.709819247679531E-3</v>
      </c>
      <c r="H69" s="201">
        <v>0.5</v>
      </c>
      <c r="I69" s="200">
        <v>8.5127082573270094E-3</v>
      </c>
      <c r="J69" s="199">
        <v>0.99148729174267303</v>
      </c>
      <c r="K69" s="198">
        <v>97689.967478719132</v>
      </c>
      <c r="L69" s="197">
        <v>831.6061928140989</v>
      </c>
      <c r="M69" s="198">
        <v>486370.82191156043</v>
      </c>
      <c r="N69" s="197">
        <v>4475192.5734764487</v>
      </c>
      <c r="O69" s="196">
        <v>45.810155218357799</v>
      </c>
    </row>
    <row r="70" spans="1:42" s="185" customFormat="1" x14ac:dyDescent="0.25">
      <c r="A70" s="204">
        <v>11</v>
      </c>
      <c r="B70" s="205" t="s">
        <v>23</v>
      </c>
      <c r="C70" s="204">
        <v>40</v>
      </c>
      <c r="D70" s="204">
        <v>5</v>
      </c>
      <c r="E70" s="202">
        <v>32131</v>
      </c>
      <c r="F70" s="202">
        <v>72</v>
      </c>
      <c r="G70" s="200">
        <v>2.240826616040584E-3</v>
      </c>
      <c r="H70" s="201">
        <v>0.5</v>
      </c>
      <c r="I70" s="200">
        <v>1.1141716443316518E-2</v>
      </c>
      <c r="J70" s="199">
        <v>0.98885828355668348</v>
      </c>
      <c r="K70" s="198">
        <v>96858.361285905034</v>
      </c>
      <c r="L70" s="197">
        <v>1079.168396611858</v>
      </c>
      <c r="M70" s="198">
        <v>481593.88543799549</v>
      </c>
      <c r="N70" s="197">
        <v>3988821.7515648883</v>
      </c>
      <c r="O70" s="196">
        <v>41.182007403478003</v>
      </c>
    </row>
    <row r="71" spans="1:42" s="185" customFormat="1" x14ac:dyDescent="0.25">
      <c r="A71" s="204">
        <v>12</v>
      </c>
      <c r="B71" s="205" t="s">
        <v>24</v>
      </c>
      <c r="C71" s="204">
        <v>45</v>
      </c>
      <c r="D71" s="204">
        <v>5</v>
      </c>
      <c r="E71" s="202">
        <v>34206</v>
      </c>
      <c r="F71" s="202">
        <v>117</v>
      </c>
      <c r="G71" s="200">
        <v>3.4204525521838273E-3</v>
      </c>
      <c r="H71" s="201">
        <v>0.5</v>
      </c>
      <c r="I71" s="200">
        <v>1.6957259011261359E-2</v>
      </c>
      <c r="J71" s="199">
        <v>0.98304274098873867</v>
      </c>
      <c r="K71" s="198">
        <v>95779.192889293176</v>
      </c>
      <c r="L71" s="197">
        <v>1624.1525817133079</v>
      </c>
      <c r="M71" s="198">
        <v>474835.58299218258</v>
      </c>
      <c r="N71" s="197">
        <v>3507227.8661268926</v>
      </c>
      <c r="O71" s="196">
        <v>36.617847366710826</v>
      </c>
      <c r="P71" s="184"/>
    </row>
    <row r="72" spans="1:42" s="184" customFormat="1" x14ac:dyDescent="0.25">
      <c r="A72" s="204">
        <v>13</v>
      </c>
      <c r="B72" s="205" t="s">
        <v>25</v>
      </c>
      <c r="C72" s="204">
        <v>50</v>
      </c>
      <c r="D72" s="204">
        <v>5</v>
      </c>
      <c r="E72" s="202">
        <v>35954</v>
      </c>
      <c r="F72" s="202">
        <v>157</v>
      </c>
      <c r="G72" s="200">
        <v>4.3666907715414144E-3</v>
      </c>
      <c r="H72" s="201">
        <v>0.5</v>
      </c>
      <c r="I72" s="200">
        <v>2.159767790571307E-2</v>
      </c>
      <c r="J72" s="199">
        <v>0.9784023220942869</v>
      </c>
      <c r="K72" s="198">
        <v>94155.040307579868</v>
      </c>
      <c r="L72" s="197">
        <v>2033.5302337625471</v>
      </c>
      <c r="M72" s="198">
        <v>465691.37595349294</v>
      </c>
      <c r="N72" s="197">
        <v>3032392.28313471</v>
      </c>
      <c r="O72" s="196">
        <v>32.206372311335414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204">
        <v>14</v>
      </c>
      <c r="B73" s="205" t="s">
        <v>26</v>
      </c>
      <c r="C73" s="204">
        <v>55</v>
      </c>
      <c r="D73" s="204">
        <v>5</v>
      </c>
      <c r="E73" s="202">
        <v>29922</v>
      </c>
      <c r="F73" s="202">
        <v>165</v>
      </c>
      <c r="G73" s="200">
        <v>5.5143372769199924E-3</v>
      </c>
      <c r="H73" s="201">
        <v>0.5</v>
      </c>
      <c r="I73" s="200">
        <v>2.7196756168718788E-2</v>
      </c>
      <c r="J73" s="199">
        <v>0.97280324383128125</v>
      </c>
      <c r="K73" s="198">
        <v>92121.510073817321</v>
      </c>
      <c r="L73" s="197">
        <v>2505.4062473717786</v>
      </c>
      <c r="M73" s="198">
        <v>454344.03475065716</v>
      </c>
      <c r="N73" s="197">
        <v>2566700.9071812169</v>
      </c>
      <c r="O73" s="196">
        <v>27.862123679089819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204">
        <v>15</v>
      </c>
      <c r="B74" s="205" t="s">
        <v>27</v>
      </c>
      <c r="C74" s="204">
        <v>60</v>
      </c>
      <c r="D74" s="204">
        <v>5</v>
      </c>
      <c r="E74" s="202">
        <v>23908</v>
      </c>
      <c r="F74" s="202">
        <v>234</v>
      </c>
      <c r="G74" s="200">
        <v>9.7875188221515814E-3</v>
      </c>
      <c r="H74" s="201">
        <v>0.5</v>
      </c>
      <c r="I74" s="200">
        <v>4.7768750255174942E-2</v>
      </c>
      <c r="J74" s="199">
        <v>0.95223124974482509</v>
      </c>
      <c r="K74" s="198">
        <v>89616.103826445542</v>
      </c>
      <c r="L74" s="197">
        <v>4280.8492825272988</v>
      </c>
      <c r="M74" s="198">
        <v>437378.3959259094</v>
      </c>
      <c r="N74" s="197">
        <v>2112356.8724305597</v>
      </c>
      <c r="O74" s="196">
        <v>23.571175070514585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204">
        <v>16</v>
      </c>
      <c r="B75" s="205" t="s">
        <v>28</v>
      </c>
      <c r="C75" s="204">
        <v>65</v>
      </c>
      <c r="D75" s="204">
        <v>5</v>
      </c>
      <c r="E75" s="202">
        <v>19900</v>
      </c>
      <c r="F75" s="202">
        <v>305</v>
      </c>
      <c r="G75" s="200">
        <v>1.5326633165829147E-2</v>
      </c>
      <c r="H75" s="201">
        <v>0.5</v>
      </c>
      <c r="I75" s="200">
        <v>7.3805202661826982E-2</v>
      </c>
      <c r="J75" s="199">
        <v>0.926194797338173</v>
      </c>
      <c r="K75" s="198">
        <v>85335.254543918243</v>
      </c>
      <c r="L75" s="197">
        <v>6298.1857558124757</v>
      </c>
      <c r="M75" s="198">
        <v>410930.80833006004</v>
      </c>
      <c r="N75" s="197">
        <v>1674978.4765046502</v>
      </c>
      <c r="O75" s="196">
        <v>19.628212108309977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204">
        <v>17</v>
      </c>
      <c r="B76" s="205" t="s">
        <v>29</v>
      </c>
      <c r="C76" s="204">
        <v>70</v>
      </c>
      <c r="D76" s="204">
        <v>5</v>
      </c>
      <c r="E76" s="202">
        <v>14037</v>
      </c>
      <c r="F76" s="202">
        <v>236</v>
      </c>
      <c r="G76" s="200">
        <v>1.6812709268362185E-2</v>
      </c>
      <c r="H76" s="201">
        <v>0.5</v>
      </c>
      <c r="I76" s="200">
        <v>8.0672728515758532E-2</v>
      </c>
      <c r="J76" s="199">
        <v>0.91932727148424143</v>
      </c>
      <c r="K76" s="198">
        <v>79037.068788105767</v>
      </c>
      <c r="L76" s="197">
        <v>6376.1359930241888</v>
      </c>
      <c r="M76" s="198">
        <v>379245.00395796838</v>
      </c>
      <c r="N76" s="197">
        <v>1264047.6681745902</v>
      </c>
      <c r="O76" s="196">
        <v>15.993099030069494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204">
        <v>18</v>
      </c>
      <c r="B77" s="205" t="s">
        <v>30</v>
      </c>
      <c r="C77" s="204">
        <v>75</v>
      </c>
      <c r="D77" s="204">
        <v>5</v>
      </c>
      <c r="E77" s="202">
        <v>12427</v>
      </c>
      <c r="F77" s="202">
        <v>446</v>
      </c>
      <c r="G77" s="200">
        <v>3.5889595236179288E-2</v>
      </c>
      <c r="H77" s="201">
        <v>0.5</v>
      </c>
      <c r="I77" s="200">
        <v>0.16467286959090241</v>
      </c>
      <c r="J77" s="199">
        <v>0.83532713040909756</v>
      </c>
      <c r="K77" s="198">
        <v>72660.932795081579</v>
      </c>
      <c r="L77" s="197">
        <v>11965.284310517789</v>
      </c>
      <c r="M77" s="198">
        <v>333391.45319911349</v>
      </c>
      <c r="N77" s="197">
        <v>884802.66421662178</v>
      </c>
      <c r="O77" s="196">
        <v>12.177144308234288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204">
        <v>19</v>
      </c>
      <c r="B78" s="205" t="s">
        <v>31</v>
      </c>
      <c r="C78" s="204">
        <v>80</v>
      </c>
      <c r="D78" s="204">
        <v>5</v>
      </c>
      <c r="E78" s="203">
        <v>8184</v>
      </c>
      <c r="F78" s="202">
        <v>546</v>
      </c>
      <c r="G78" s="200">
        <v>6.6715542521994131E-2</v>
      </c>
      <c r="H78" s="201">
        <v>0.5</v>
      </c>
      <c r="I78" s="200">
        <v>0.28589381087024818</v>
      </c>
      <c r="J78" s="199">
        <v>0.71410618912975177</v>
      </c>
      <c r="K78" s="198">
        <v>60695.64848456379</v>
      </c>
      <c r="L78" s="197">
        <v>17352.510248492945</v>
      </c>
      <c r="M78" s="198">
        <v>260096.96680158662</v>
      </c>
      <c r="N78" s="197">
        <v>551411.21101750829</v>
      </c>
      <c r="O78" s="196">
        <v>9.0848557480647738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204">
        <v>20</v>
      </c>
      <c r="B79" s="205" t="s">
        <v>32</v>
      </c>
      <c r="C79" s="204">
        <v>85</v>
      </c>
      <c r="D79" s="204">
        <v>5</v>
      </c>
      <c r="E79" s="203">
        <v>4418</v>
      </c>
      <c r="F79" s="202">
        <v>483</v>
      </c>
      <c r="G79" s="200">
        <v>0.10932548664554097</v>
      </c>
      <c r="H79" s="201">
        <v>0.5</v>
      </c>
      <c r="I79" s="200">
        <v>0.42929517376233223</v>
      </c>
      <c r="J79" s="199">
        <v>0.57070482623766772</v>
      </c>
      <c r="K79" s="198">
        <v>43343.138236070845</v>
      </c>
      <c r="L79" s="197">
        <v>18607.00006045882</v>
      </c>
      <c r="M79" s="198">
        <v>170198.19102920714</v>
      </c>
      <c r="N79" s="197">
        <v>291314.24421592173</v>
      </c>
      <c r="O79" s="196">
        <v>6.7211156384030684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204">
        <v>21</v>
      </c>
      <c r="B80" s="204" t="s">
        <v>33</v>
      </c>
      <c r="C80" s="204">
        <v>90</v>
      </c>
      <c r="D80" s="204">
        <v>5</v>
      </c>
      <c r="E80" s="203">
        <v>1618</v>
      </c>
      <c r="F80" s="202">
        <v>289</v>
      </c>
      <c r="G80" s="200">
        <v>0.17861557478368356</v>
      </c>
      <c r="H80" s="201">
        <v>0.5</v>
      </c>
      <c r="I80" s="200">
        <v>0.61738944669942319</v>
      </c>
      <c r="J80" s="199">
        <v>0.38261055330057681</v>
      </c>
      <c r="K80" s="198">
        <v>24736.138175612024</v>
      </c>
      <c r="L80" s="197">
        <v>15271.830661721588</v>
      </c>
      <c r="M80" s="198">
        <v>85501.114223756158</v>
      </c>
      <c r="N80" s="197">
        <v>121116.05318671456</v>
      </c>
      <c r="O80" s="196">
        <v>4.8963202067704286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204">
        <v>22</v>
      </c>
      <c r="B81" s="204" t="s">
        <v>34</v>
      </c>
      <c r="C81" s="204">
        <v>95</v>
      </c>
      <c r="D81" s="204">
        <v>5</v>
      </c>
      <c r="E81" s="203">
        <v>419</v>
      </c>
      <c r="F81" s="202">
        <v>100</v>
      </c>
      <c r="G81" s="200">
        <v>0.2386634844868735</v>
      </c>
      <c r="H81" s="201">
        <v>0.5</v>
      </c>
      <c r="I81" s="200">
        <v>0.74738415545590431</v>
      </c>
      <c r="J81" s="199">
        <v>0.25261584454409569</v>
      </c>
      <c r="K81" s="198">
        <v>9464.3075138904369</v>
      </c>
      <c r="L81" s="197">
        <v>7073.4734782439737</v>
      </c>
      <c r="M81" s="198">
        <v>29637.85387384225</v>
      </c>
      <c r="N81" s="197">
        <v>35614.938962958411</v>
      </c>
      <c r="O81" s="196">
        <v>3.7630792227204788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95">
        <v>23</v>
      </c>
      <c r="B82" s="195" t="s">
        <v>13</v>
      </c>
      <c r="C82" s="195" t="s">
        <v>13</v>
      </c>
      <c r="D82" s="195">
        <v>5</v>
      </c>
      <c r="E82" s="194">
        <v>209</v>
      </c>
      <c r="F82" s="193">
        <v>23</v>
      </c>
      <c r="G82" s="191">
        <v>0.11004784688995216</v>
      </c>
      <c r="H82" s="192">
        <v>0.5</v>
      </c>
      <c r="I82" s="191">
        <v>0.4315196998123827</v>
      </c>
      <c r="J82" s="190">
        <v>0.5684803001876173</v>
      </c>
      <c r="K82" s="189">
        <v>2390.8340356464632</v>
      </c>
      <c r="L82" s="188">
        <v>2390.8340356464632</v>
      </c>
      <c r="M82" s="189">
        <v>5977.0850891161581</v>
      </c>
      <c r="N82" s="188">
        <v>5977.0850891161581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F87" s="184">
        <f>F55+F83</f>
        <v>0</v>
      </c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P166"/>
  <sheetViews>
    <sheetView showGridLines="0" view="pageBreakPreview" topLeftCell="A46" zoomScaleNormal="100" zoomScaleSheetLayoutView="100" workbookViewId="0">
      <selection activeCell="J58" sqref="J58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308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ht="14.4" x14ac:dyDescent="0.3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 x14ac:dyDescent="0.25">
      <c r="A5" s="213">
        <v>2</v>
      </c>
      <c r="B5" s="214" t="s">
        <v>74</v>
      </c>
      <c r="C5" s="213">
        <v>0</v>
      </c>
      <c r="D5" s="213">
        <v>1</v>
      </c>
      <c r="E5" s="212">
        <v>8516</v>
      </c>
      <c r="F5" s="212">
        <v>44</v>
      </c>
      <c r="G5" s="210">
        <v>5.1667449506810712E-3</v>
      </c>
      <c r="H5" s="211">
        <v>0.1</v>
      </c>
      <c r="I5" s="210">
        <v>5.1428304268549257E-3</v>
      </c>
      <c r="J5" s="209">
        <v>0.99485716957314507</v>
      </c>
      <c r="K5" s="208">
        <v>100000</v>
      </c>
      <c r="L5" s="207">
        <v>514.28304268549255</v>
      </c>
      <c r="M5" s="208">
        <v>99537.145261583064</v>
      </c>
      <c r="N5" s="207">
        <v>7570104.3162654508</v>
      </c>
      <c r="O5" s="206">
        <v>75.701043162654514</v>
      </c>
      <c r="Q5" s="228"/>
      <c r="R5" s="228"/>
      <c r="S5" s="228"/>
      <c r="T5" s="228"/>
      <c r="U5" s="228"/>
    </row>
    <row r="6" spans="1:21" s="227" customFormat="1" ht="12" x14ac:dyDescent="0.25">
      <c r="A6" s="204">
        <v>3</v>
      </c>
      <c r="B6" s="205" t="s">
        <v>15</v>
      </c>
      <c r="C6" s="204">
        <v>1</v>
      </c>
      <c r="D6" s="204">
        <v>4</v>
      </c>
      <c r="E6" s="202">
        <v>36605</v>
      </c>
      <c r="F6" s="202">
        <v>16</v>
      </c>
      <c r="G6" s="200">
        <v>4.3709875700040975E-4</v>
      </c>
      <c r="H6" s="201">
        <v>0.4</v>
      </c>
      <c r="I6" s="200">
        <v>1.7465628189523895E-3</v>
      </c>
      <c r="J6" s="199">
        <v>0.99825343718104764</v>
      </c>
      <c r="K6" s="198">
        <v>99485.716957314507</v>
      </c>
      <c r="L6" s="197">
        <v>173.75805425446015</v>
      </c>
      <c r="M6" s="198">
        <v>397525.84849904734</v>
      </c>
      <c r="N6" s="197">
        <v>7470567.1710038679</v>
      </c>
      <c r="O6" s="196">
        <v>75.091856393910305</v>
      </c>
      <c r="Q6" s="229"/>
      <c r="R6" s="229"/>
      <c r="S6" s="229"/>
      <c r="T6" s="229"/>
      <c r="U6" s="229"/>
    </row>
    <row r="7" spans="1:21" s="180" customFormat="1" x14ac:dyDescent="0.25">
      <c r="A7" s="204">
        <v>4</v>
      </c>
      <c r="B7" s="205" t="s">
        <v>16</v>
      </c>
      <c r="C7" s="204">
        <v>5</v>
      </c>
      <c r="D7" s="204">
        <v>5</v>
      </c>
      <c r="E7" s="202">
        <v>48934</v>
      </c>
      <c r="F7" s="202">
        <v>11</v>
      </c>
      <c r="G7" s="200">
        <v>2.2479257775779622E-4</v>
      </c>
      <c r="H7" s="201">
        <v>0.5</v>
      </c>
      <c r="I7" s="200">
        <v>1.1233315972754103E-3</v>
      </c>
      <c r="J7" s="199">
        <v>0.9988766684027246</v>
      </c>
      <c r="K7" s="198">
        <v>99311.958903060047</v>
      </c>
      <c r="L7" s="197">
        <v>111.56026142311748</v>
      </c>
      <c r="M7" s="198">
        <v>496280.89386174246</v>
      </c>
      <c r="N7" s="197">
        <v>7073041.3225048203</v>
      </c>
      <c r="O7" s="196">
        <v>71.220439115584526</v>
      </c>
      <c r="Q7" s="229"/>
      <c r="R7" s="229"/>
      <c r="S7" s="229"/>
      <c r="T7" s="229"/>
      <c r="U7" s="229"/>
    </row>
    <row r="8" spans="1:21" s="180" customFormat="1" x14ac:dyDescent="0.25">
      <c r="A8" s="204">
        <v>5</v>
      </c>
      <c r="B8" s="205" t="s">
        <v>17</v>
      </c>
      <c r="C8" s="204">
        <v>10</v>
      </c>
      <c r="D8" s="204">
        <v>5</v>
      </c>
      <c r="E8" s="202">
        <v>48556</v>
      </c>
      <c r="F8" s="202">
        <v>27</v>
      </c>
      <c r="G8" s="200">
        <v>5.5605898344179914E-4</v>
      </c>
      <c r="H8" s="201">
        <v>0.5</v>
      </c>
      <c r="I8" s="200">
        <v>2.7764352627844564E-3</v>
      </c>
      <c r="J8" s="199">
        <v>0.99722356473721552</v>
      </c>
      <c r="K8" s="198">
        <v>99200.39864163693</v>
      </c>
      <c r="L8" s="197">
        <v>275.42348487091658</v>
      </c>
      <c r="M8" s="198">
        <v>495313.43449600739</v>
      </c>
      <c r="N8" s="197">
        <v>6576760.4286430776</v>
      </c>
      <c r="O8" s="196">
        <v>66.297721770269618</v>
      </c>
      <c r="Q8" s="229"/>
      <c r="R8" s="230"/>
      <c r="S8" s="229"/>
      <c r="T8" s="229"/>
      <c r="U8" s="229"/>
    </row>
    <row r="9" spans="1:21" s="180" customFormat="1" x14ac:dyDescent="0.25">
      <c r="A9" s="204">
        <v>6</v>
      </c>
      <c r="B9" s="205" t="s">
        <v>18</v>
      </c>
      <c r="C9" s="204">
        <v>15</v>
      </c>
      <c r="D9" s="204">
        <v>5</v>
      </c>
      <c r="E9" s="202">
        <v>56432</v>
      </c>
      <c r="F9" s="202">
        <v>80</v>
      </c>
      <c r="G9" s="200">
        <v>1.4176353841791891E-3</v>
      </c>
      <c r="H9" s="201">
        <v>0.5</v>
      </c>
      <c r="I9" s="200">
        <v>7.063144511936713E-3</v>
      </c>
      <c r="J9" s="199">
        <v>0.99293685548806332</v>
      </c>
      <c r="K9" s="198">
        <v>98924.975156766013</v>
      </c>
      <c r="L9" s="197">
        <v>698.72139537199109</v>
      </c>
      <c r="M9" s="198">
        <v>492878.07229540008</v>
      </c>
      <c r="N9" s="197">
        <v>6081446.9941470707</v>
      </c>
      <c r="O9" s="196">
        <v>61.475345174561085</v>
      </c>
      <c r="Q9" s="229"/>
      <c r="R9" s="229"/>
      <c r="S9" s="229"/>
      <c r="T9" s="229"/>
      <c r="U9" s="229"/>
    </row>
    <row r="10" spans="1:21" s="180" customFormat="1" x14ac:dyDescent="0.25">
      <c r="A10" s="204">
        <v>7</v>
      </c>
      <c r="B10" s="205" t="s">
        <v>19</v>
      </c>
      <c r="C10" s="204">
        <v>20</v>
      </c>
      <c r="D10" s="204">
        <v>5</v>
      </c>
      <c r="E10" s="202">
        <v>58055</v>
      </c>
      <c r="F10" s="202">
        <v>69</v>
      </c>
      <c r="G10" s="200">
        <v>1.1885281198863147E-3</v>
      </c>
      <c r="H10" s="201">
        <v>0.5</v>
      </c>
      <c r="I10" s="200">
        <v>5.9250354214074111E-3</v>
      </c>
      <c r="J10" s="199">
        <v>0.99407496457859257</v>
      </c>
      <c r="K10" s="198">
        <v>98226.253761394022</v>
      </c>
      <c r="L10" s="197">
        <v>581.9940328484081</v>
      </c>
      <c r="M10" s="198">
        <v>489676.28372484905</v>
      </c>
      <c r="N10" s="197">
        <v>5588568.9218516704</v>
      </c>
      <c r="O10" s="196">
        <v>56.894859651546156</v>
      </c>
      <c r="Q10" s="229"/>
      <c r="R10" s="229"/>
      <c r="S10" s="229"/>
      <c r="T10" s="229"/>
      <c r="U10" s="229"/>
    </row>
    <row r="11" spans="1:21" s="180" customFormat="1" x14ac:dyDescent="0.25">
      <c r="A11" s="204">
        <v>8</v>
      </c>
      <c r="B11" s="205" t="s">
        <v>20</v>
      </c>
      <c r="C11" s="204">
        <v>25</v>
      </c>
      <c r="D11" s="204">
        <v>5</v>
      </c>
      <c r="E11" s="202">
        <v>59630</v>
      </c>
      <c r="F11" s="202">
        <v>82</v>
      </c>
      <c r="G11" s="200">
        <v>1.3751467382190172E-3</v>
      </c>
      <c r="H11" s="201">
        <v>0.5</v>
      </c>
      <c r="I11" s="200">
        <v>6.8521768195871982E-3</v>
      </c>
      <c r="J11" s="199">
        <v>0.99314782318041284</v>
      </c>
      <c r="K11" s="198">
        <v>97644.259728545614</v>
      </c>
      <c r="L11" s="197">
        <v>669.07573307769781</v>
      </c>
      <c r="M11" s="198">
        <v>486548.60931003379</v>
      </c>
      <c r="N11" s="197">
        <v>5098892.6381268213</v>
      </c>
      <c r="O11" s="196">
        <v>52.219072091917305</v>
      </c>
      <c r="Q11" s="228"/>
      <c r="R11" s="228"/>
      <c r="S11" s="228"/>
      <c r="T11" s="228"/>
      <c r="U11" s="228"/>
    </row>
    <row r="12" spans="1:21" s="180" customFormat="1" x14ac:dyDescent="0.25">
      <c r="A12" s="204">
        <v>9</v>
      </c>
      <c r="B12" s="205" t="s">
        <v>21</v>
      </c>
      <c r="C12" s="204">
        <v>30</v>
      </c>
      <c r="D12" s="204">
        <v>5</v>
      </c>
      <c r="E12" s="202">
        <v>64620</v>
      </c>
      <c r="F12" s="202">
        <v>106</v>
      </c>
      <c r="G12" s="200">
        <v>1.6403590219746208E-3</v>
      </c>
      <c r="H12" s="201">
        <v>0.5</v>
      </c>
      <c r="I12" s="200">
        <v>8.1682977575710854E-3</v>
      </c>
      <c r="J12" s="199">
        <v>0.99183170224242889</v>
      </c>
      <c r="K12" s="198">
        <v>96975.183995467916</v>
      </c>
      <c r="L12" s="197">
        <v>792.12217797021731</v>
      </c>
      <c r="M12" s="198">
        <v>482895.61453241401</v>
      </c>
      <c r="N12" s="197">
        <v>4612344.0288167875</v>
      </c>
      <c r="O12" s="196">
        <v>47.562106497599871</v>
      </c>
    </row>
    <row r="13" spans="1:21" s="180" customFormat="1" x14ac:dyDescent="0.25">
      <c r="A13" s="204">
        <v>10</v>
      </c>
      <c r="B13" s="205" t="s">
        <v>22</v>
      </c>
      <c r="C13" s="204">
        <v>35</v>
      </c>
      <c r="D13" s="204">
        <v>5</v>
      </c>
      <c r="E13" s="202">
        <v>65885</v>
      </c>
      <c r="F13" s="202">
        <v>184</v>
      </c>
      <c r="G13" s="200">
        <v>2.792744934355316E-3</v>
      </c>
      <c r="H13" s="201">
        <v>0.5</v>
      </c>
      <c r="I13" s="200">
        <v>1.3866907830281104E-2</v>
      </c>
      <c r="J13" s="199">
        <v>0.98613309216971889</v>
      </c>
      <c r="K13" s="198">
        <v>96183.061817497699</v>
      </c>
      <c r="L13" s="197">
        <v>1333.7616530574742</v>
      </c>
      <c r="M13" s="198">
        <v>477580.90495484479</v>
      </c>
      <c r="N13" s="197">
        <v>4129448.4142843736</v>
      </c>
      <c r="O13" s="196">
        <v>42.933218554840607</v>
      </c>
    </row>
    <row r="14" spans="1:21" s="180" customFormat="1" x14ac:dyDescent="0.25">
      <c r="A14" s="204">
        <v>11</v>
      </c>
      <c r="B14" s="205" t="s">
        <v>23</v>
      </c>
      <c r="C14" s="204">
        <v>40</v>
      </c>
      <c r="D14" s="204">
        <v>5</v>
      </c>
      <c r="E14" s="202">
        <v>63495</v>
      </c>
      <c r="F14" s="202">
        <v>221</v>
      </c>
      <c r="G14" s="200">
        <v>3.4805890227576973E-3</v>
      </c>
      <c r="H14" s="201">
        <v>0.5</v>
      </c>
      <c r="I14" s="200">
        <v>1.7252820172528199E-2</v>
      </c>
      <c r="J14" s="199">
        <v>0.98274717982747184</v>
      </c>
      <c r="K14" s="198">
        <v>94849.300164440225</v>
      </c>
      <c r="L14" s="197">
        <v>1636.4179192272422</v>
      </c>
      <c r="M14" s="198">
        <v>470155.45602413302</v>
      </c>
      <c r="N14" s="197">
        <v>3651867.509329529</v>
      </c>
      <c r="O14" s="196">
        <v>38.501786549803597</v>
      </c>
    </row>
    <row r="15" spans="1:21" s="180" customFormat="1" x14ac:dyDescent="0.25">
      <c r="A15" s="204">
        <v>12</v>
      </c>
      <c r="B15" s="205" t="s">
        <v>24</v>
      </c>
      <c r="C15" s="204">
        <v>45</v>
      </c>
      <c r="D15" s="204">
        <v>5</v>
      </c>
      <c r="E15" s="202">
        <v>67332</v>
      </c>
      <c r="F15" s="202">
        <v>334</v>
      </c>
      <c r="G15" s="200">
        <v>4.9604942672132118E-3</v>
      </c>
      <c r="H15" s="201">
        <v>0.5</v>
      </c>
      <c r="I15" s="200">
        <v>2.4498657708275265E-2</v>
      </c>
      <c r="J15" s="199">
        <v>0.97550134229172469</v>
      </c>
      <c r="K15" s="198">
        <v>93212.882245212983</v>
      </c>
      <c r="L15" s="197">
        <v>2283.5904961272463</v>
      </c>
      <c r="M15" s="198">
        <v>460355.43498574686</v>
      </c>
      <c r="N15" s="197">
        <v>3181712.0533053959</v>
      </c>
      <c r="O15" s="196">
        <v>34.133823315701569</v>
      </c>
    </row>
    <row r="16" spans="1:21" s="180" customFormat="1" x14ac:dyDescent="0.25">
      <c r="A16" s="204">
        <v>13</v>
      </c>
      <c r="B16" s="205" t="s">
        <v>25</v>
      </c>
      <c r="C16" s="204">
        <v>50</v>
      </c>
      <c r="D16" s="204">
        <v>5</v>
      </c>
      <c r="E16" s="202">
        <v>65981</v>
      </c>
      <c r="F16" s="202">
        <v>416</v>
      </c>
      <c r="G16" s="200">
        <v>6.3048453342628942E-3</v>
      </c>
      <c r="H16" s="201">
        <v>0.5</v>
      </c>
      <c r="I16" s="200">
        <v>3.1035048716074071E-2</v>
      </c>
      <c r="J16" s="199">
        <v>0.9689649512839259</v>
      </c>
      <c r="K16" s="198">
        <v>90929.291749085736</v>
      </c>
      <c r="L16" s="197">
        <v>2821.994999150993</v>
      </c>
      <c r="M16" s="198">
        <v>447591.47124755126</v>
      </c>
      <c r="N16" s="197">
        <v>2721356.6183196492</v>
      </c>
      <c r="O16" s="196">
        <v>29.928272462839363</v>
      </c>
    </row>
    <row r="17" spans="1:42" s="180" customFormat="1" x14ac:dyDescent="0.25">
      <c r="A17" s="204">
        <v>14</v>
      </c>
      <c r="B17" s="205" t="s">
        <v>26</v>
      </c>
      <c r="C17" s="204">
        <v>55</v>
      </c>
      <c r="D17" s="204">
        <v>5</v>
      </c>
      <c r="E17" s="202">
        <v>50559</v>
      </c>
      <c r="F17" s="202">
        <v>478</v>
      </c>
      <c r="G17" s="200">
        <v>9.4543009157617829E-3</v>
      </c>
      <c r="H17" s="201">
        <v>0.5</v>
      </c>
      <c r="I17" s="200">
        <v>4.6180005410209841E-2</v>
      </c>
      <c r="J17" s="199">
        <v>0.95381999458979017</v>
      </c>
      <c r="K17" s="198">
        <v>88107.296749934743</v>
      </c>
      <c r="L17" s="197">
        <v>4068.795440590955</v>
      </c>
      <c r="M17" s="198">
        <v>430364.49514819629</v>
      </c>
      <c r="N17" s="197">
        <v>2273765.1470720978</v>
      </c>
      <c r="O17" s="196">
        <v>25.806774591274493</v>
      </c>
    </row>
    <row r="18" spans="1:42" s="180" customFormat="1" x14ac:dyDescent="0.25">
      <c r="A18" s="204">
        <v>15</v>
      </c>
      <c r="B18" s="205" t="s">
        <v>27</v>
      </c>
      <c r="C18" s="204">
        <v>60</v>
      </c>
      <c r="D18" s="204">
        <v>5</v>
      </c>
      <c r="E18" s="202">
        <v>44889</v>
      </c>
      <c r="F18" s="202">
        <v>569</v>
      </c>
      <c r="G18" s="200">
        <v>1.2675711198734656E-2</v>
      </c>
      <c r="H18" s="201">
        <v>0.5</v>
      </c>
      <c r="I18" s="200">
        <v>6.1431825788411082E-2</v>
      </c>
      <c r="J18" s="199">
        <v>0.93856817421158889</v>
      </c>
      <c r="K18" s="198">
        <v>84038.501309343788</v>
      </c>
      <c r="L18" s="197">
        <v>5162.6385719547688</v>
      </c>
      <c r="M18" s="198">
        <v>407285.910116832</v>
      </c>
      <c r="N18" s="197">
        <v>1843400.6519239016</v>
      </c>
      <c r="O18" s="196">
        <v>21.935191884709916</v>
      </c>
    </row>
    <row r="19" spans="1:42" s="180" customFormat="1" x14ac:dyDescent="0.25">
      <c r="A19" s="204">
        <v>16</v>
      </c>
      <c r="B19" s="205" t="s">
        <v>28</v>
      </c>
      <c r="C19" s="204">
        <v>65</v>
      </c>
      <c r="D19" s="204">
        <v>5</v>
      </c>
      <c r="E19" s="202">
        <v>33384</v>
      </c>
      <c r="F19" s="202">
        <v>626</v>
      </c>
      <c r="G19" s="200">
        <v>1.8751497723460339E-2</v>
      </c>
      <c r="H19" s="201">
        <v>0.5</v>
      </c>
      <c r="I19" s="200">
        <v>8.9559071790323033E-2</v>
      </c>
      <c r="J19" s="199">
        <v>0.91044092820967693</v>
      </c>
      <c r="K19" s="198">
        <v>78875.862737389019</v>
      </c>
      <c r="L19" s="197">
        <v>7064.0490534214914</v>
      </c>
      <c r="M19" s="198">
        <v>376719.19105339143</v>
      </c>
      <c r="N19" s="197">
        <v>1436114.7418070696</v>
      </c>
      <c r="O19" s="196">
        <v>18.207277764916508</v>
      </c>
    </row>
    <row r="20" spans="1:42" s="227" customFormat="1" ht="12" x14ac:dyDescent="0.25">
      <c r="A20" s="204">
        <v>17</v>
      </c>
      <c r="B20" s="205" t="s">
        <v>29</v>
      </c>
      <c r="C20" s="204">
        <v>70</v>
      </c>
      <c r="D20" s="204">
        <v>5</v>
      </c>
      <c r="E20" s="202">
        <v>24309</v>
      </c>
      <c r="F20" s="202">
        <v>705</v>
      </c>
      <c r="G20" s="200">
        <v>2.9001604344070099E-2</v>
      </c>
      <c r="H20" s="201">
        <v>0.5</v>
      </c>
      <c r="I20" s="200">
        <v>0.13520510902709854</v>
      </c>
      <c r="J20" s="199">
        <v>0.86479489097290152</v>
      </c>
      <c r="K20" s="198">
        <v>71811.813683967528</v>
      </c>
      <c r="L20" s="197">
        <v>9709.3240985745142</v>
      </c>
      <c r="M20" s="198">
        <v>334785.75817340135</v>
      </c>
      <c r="N20" s="197">
        <v>1059395.5507536782</v>
      </c>
      <c r="O20" s="196">
        <v>14.752385386280745</v>
      </c>
    </row>
    <row r="21" spans="1:42" s="180" customFormat="1" x14ac:dyDescent="0.25">
      <c r="A21" s="204">
        <v>18</v>
      </c>
      <c r="B21" s="205" t="s">
        <v>30</v>
      </c>
      <c r="C21" s="204">
        <v>75</v>
      </c>
      <c r="D21" s="204">
        <v>5</v>
      </c>
      <c r="E21" s="202">
        <v>21380</v>
      </c>
      <c r="F21" s="202">
        <v>1003</v>
      </c>
      <c r="G21" s="200">
        <v>4.6913002806361084E-2</v>
      </c>
      <c r="H21" s="201">
        <v>0.5</v>
      </c>
      <c r="I21" s="200">
        <v>0.20994243851386707</v>
      </c>
      <c r="J21" s="199">
        <v>0.79005756148613293</v>
      </c>
      <c r="K21" s="198">
        <v>62102.489585393014</v>
      </c>
      <c r="L21" s="197">
        <v>13037.948101339447</v>
      </c>
      <c r="M21" s="198">
        <v>277917.57767361647</v>
      </c>
      <c r="N21" s="197">
        <v>724609.79258027684</v>
      </c>
      <c r="O21" s="196">
        <v>11.667966895013347</v>
      </c>
    </row>
    <row r="22" spans="1:42" s="180" customFormat="1" x14ac:dyDescent="0.25">
      <c r="A22" s="204">
        <v>19</v>
      </c>
      <c r="B22" s="205" t="s">
        <v>31</v>
      </c>
      <c r="C22" s="204">
        <v>80</v>
      </c>
      <c r="D22" s="204">
        <v>5</v>
      </c>
      <c r="E22" s="202">
        <v>12599</v>
      </c>
      <c r="F22" s="202">
        <v>910</v>
      </c>
      <c r="G22" s="200">
        <v>7.222795459957139E-2</v>
      </c>
      <c r="H22" s="201">
        <v>0.5</v>
      </c>
      <c r="I22" s="200">
        <v>0.30590291784321633</v>
      </c>
      <c r="J22" s="199">
        <v>0.69409708215678367</v>
      </c>
      <c r="K22" s="198">
        <v>49064.541484053567</v>
      </c>
      <c r="L22" s="197">
        <v>15008.986402611517</v>
      </c>
      <c r="M22" s="198">
        <v>207800.24141373904</v>
      </c>
      <c r="N22" s="197">
        <v>446692.21490666037</v>
      </c>
      <c r="O22" s="196">
        <v>9.1041758751957254</v>
      </c>
    </row>
    <row r="23" spans="1:42" s="180" customFormat="1" x14ac:dyDescent="0.25">
      <c r="A23" s="204">
        <v>20</v>
      </c>
      <c r="B23" s="205" t="s">
        <v>32</v>
      </c>
      <c r="C23" s="204">
        <v>85</v>
      </c>
      <c r="D23" s="204">
        <v>5</v>
      </c>
      <c r="E23" s="202">
        <v>6514</v>
      </c>
      <c r="F23" s="202">
        <v>731</v>
      </c>
      <c r="G23" s="200">
        <v>0.11221983420325453</v>
      </c>
      <c r="H23" s="201">
        <v>0.5</v>
      </c>
      <c r="I23" s="200">
        <v>0.43817059281903731</v>
      </c>
      <c r="J23" s="199">
        <v>0.56182940718096264</v>
      </c>
      <c r="K23" s="198">
        <v>34055.555081442049</v>
      </c>
      <c r="L23" s="197">
        <v>14922.142758816841</v>
      </c>
      <c r="M23" s="198">
        <v>132972.41851016815</v>
      </c>
      <c r="N23" s="197">
        <v>238891.97349292136</v>
      </c>
      <c r="O23" s="196">
        <v>7.0147725656394062</v>
      </c>
    </row>
    <row r="24" spans="1:42" s="180" customFormat="1" x14ac:dyDescent="0.25">
      <c r="A24" s="204">
        <v>21</v>
      </c>
      <c r="B24" s="204" t="s">
        <v>33</v>
      </c>
      <c r="C24" s="204">
        <v>90</v>
      </c>
      <c r="D24" s="204">
        <v>5</v>
      </c>
      <c r="E24" s="202">
        <v>2262</v>
      </c>
      <c r="F24" s="202">
        <v>347</v>
      </c>
      <c r="G24" s="200">
        <v>0.15340406719717065</v>
      </c>
      <c r="H24" s="201">
        <v>0.5</v>
      </c>
      <c r="I24" s="200">
        <v>0.55440166160728555</v>
      </c>
      <c r="J24" s="199">
        <v>0.44559833839271445</v>
      </c>
      <c r="K24" s="198">
        <v>19133.412322625209</v>
      </c>
      <c r="L24" s="197">
        <v>10607.595583880728</v>
      </c>
      <c r="M24" s="198">
        <v>69148.072653424228</v>
      </c>
      <c r="N24" s="197">
        <v>105919.55498275321</v>
      </c>
      <c r="O24" s="196">
        <v>5.5358423890496322</v>
      </c>
    </row>
    <row r="25" spans="1:42" s="184" customFormat="1" x14ac:dyDescent="0.25">
      <c r="A25" s="204">
        <v>22</v>
      </c>
      <c r="B25" s="204" t="s">
        <v>34</v>
      </c>
      <c r="C25" s="204">
        <v>95</v>
      </c>
      <c r="D25" s="204">
        <v>5</v>
      </c>
      <c r="E25" s="202">
        <v>652</v>
      </c>
      <c r="F25" s="202">
        <v>122</v>
      </c>
      <c r="G25" s="200">
        <v>0.18711656441717792</v>
      </c>
      <c r="H25" s="201">
        <v>0.5</v>
      </c>
      <c r="I25" s="200">
        <v>0.63740856844305116</v>
      </c>
      <c r="J25" s="199">
        <v>0.36259143155694884</v>
      </c>
      <c r="K25" s="198">
        <v>8525.816738744481</v>
      </c>
      <c r="L25" s="197">
        <v>5434.4286422509231</v>
      </c>
      <c r="M25" s="198">
        <v>29043.012088095096</v>
      </c>
      <c r="N25" s="197">
        <v>36771.482329328988</v>
      </c>
      <c r="O25" s="196">
        <v>4.3129571577847434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95">
        <v>23</v>
      </c>
      <c r="B26" s="195" t="s">
        <v>13</v>
      </c>
      <c r="C26" s="195" t="s">
        <v>13</v>
      </c>
      <c r="D26" s="195">
        <v>5</v>
      </c>
      <c r="E26" s="193">
        <v>296</v>
      </c>
      <c r="F26" s="193">
        <v>31</v>
      </c>
      <c r="G26" s="191">
        <v>0.10472972972972973</v>
      </c>
      <c r="H26" s="192">
        <v>0.5</v>
      </c>
      <c r="I26" s="191">
        <v>0.41499330655957162</v>
      </c>
      <c r="J26" s="190">
        <v>0.58500669344042833</v>
      </c>
      <c r="K26" s="189">
        <v>3091.3880964935579</v>
      </c>
      <c r="L26" s="188">
        <v>3091.3880964935579</v>
      </c>
      <c r="M26" s="189">
        <v>7728.4702412338947</v>
      </c>
      <c r="N26" s="188">
        <v>7728.4702412338947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199999999999999" x14ac:dyDescent="0.25">
      <c r="A27" s="226"/>
      <c r="E27" s="225">
        <f>SUM(E5:E26)</f>
        <v>840885</v>
      </c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1.4" x14ac:dyDescent="0.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309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4" x14ac:dyDescent="0.3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 x14ac:dyDescent="0.25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7215184.1127936151</v>
      </c>
      <c r="O33" s="206">
        <v>72.151841127936152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 x14ac:dyDescent="0.25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7115694.3747280752</v>
      </c>
      <c r="O34" s="196">
        <v>71.562673840491385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 x14ac:dyDescent="0.25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5</v>
      </c>
      <c r="G35" s="200">
        <v>1.9929052572840688E-4</v>
      </c>
      <c r="H35" s="201">
        <v>0.5</v>
      </c>
      <c r="I35" s="200">
        <v>9.9595641694719453E-4</v>
      </c>
      <c r="J35" s="199">
        <v>0.99900404358305284</v>
      </c>
      <c r="K35" s="198">
        <v>99242.065667149305</v>
      </c>
      <c r="L35" s="197">
        <v>98.840772132287384</v>
      </c>
      <c r="M35" s="198">
        <v>495963.2264054158</v>
      </c>
      <c r="N35" s="197">
        <v>6718420.5494548455</v>
      </c>
      <c r="O35" s="196">
        <v>67.697306623865941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 x14ac:dyDescent="0.25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21</v>
      </c>
      <c r="G36" s="200">
        <v>8.3745413941617485E-4</v>
      </c>
      <c r="H36" s="201">
        <v>0.5</v>
      </c>
      <c r="I36" s="200">
        <v>4.1785223948902642E-3</v>
      </c>
      <c r="J36" s="199">
        <v>0.99582147760510975</v>
      </c>
      <c r="K36" s="198">
        <v>99143.224895017018</v>
      </c>
      <c r="L36" s="197">
        <v>414.27218552546401</v>
      </c>
      <c r="M36" s="198">
        <v>494680.44401127147</v>
      </c>
      <c r="N36" s="197">
        <v>6222457.3230494298</v>
      </c>
      <c r="O36" s="196">
        <v>62.762305035350664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 x14ac:dyDescent="0.25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67</v>
      </c>
      <c r="G37" s="200">
        <v>2.3062095552801873E-3</v>
      </c>
      <c r="H37" s="201">
        <v>0.5</v>
      </c>
      <c r="I37" s="200">
        <v>1.1464946354318177E-2</v>
      </c>
      <c r="J37" s="199">
        <v>0.98853505364568184</v>
      </c>
      <c r="K37" s="198">
        <v>98728.952709491554</v>
      </c>
      <c r="L37" s="197">
        <v>1131.9221464323346</v>
      </c>
      <c r="M37" s="198">
        <v>490814.95818137692</v>
      </c>
      <c r="N37" s="197">
        <v>5727776.8790381579</v>
      </c>
      <c r="O37" s="196">
        <v>58.015169024349468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 x14ac:dyDescent="0.25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56</v>
      </c>
      <c r="G38" s="200">
        <v>1.9342359767891683E-3</v>
      </c>
      <c r="H38" s="201">
        <v>0.5</v>
      </c>
      <c r="I38" s="200">
        <v>9.6246390760346481E-3</v>
      </c>
      <c r="J38" s="199">
        <v>0.99037536092396539</v>
      </c>
      <c r="K38" s="198">
        <v>97597.030563059219</v>
      </c>
      <c r="L38" s="197">
        <v>939.33619406216894</v>
      </c>
      <c r="M38" s="198">
        <v>485636.81233014067</v>
      </c>
      <c r="N38" s="197">
        <v>5236961.9208567813</v>
      </c>
      <c r="O38" s="196">
        <v>53.659029282382569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 x14ac:dyDescent="0.25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60</v>
      </c>
      <c r="G39" s="200">
        <v>1.9895878237225187E-3</v>
      </c>
      <c r="H39" s="201">
        <v>0.5</v>
      </c>
      <c r="I39" s="200">
        <v>9.8987032698716459E-3</v>
      </c>
      <c r="J39" s="199">
        <v>0.99010129673012837</v>
      </c>
      <c r="K39" s="198">
        <v>96657.69436899705</v>
      </c>
      <c r="L39" s="197">
        <v>956.78583530864853</v>
      </c>
      <c r="M39" s="198">
        <v>480896.5072567137</v>
      </c>
      <c r="N39" s="197">
        <v>4751325.1085266406</v>
      </c>
      <c r="O39" s="196">
        <v>49.156201578615637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 x14ac:dyDescent="0.25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68</v>
      </c>
      <c r="G40" s="200">
        <v>2.0915354330708663E-3</v>
      </c>
      <c r="H40" s="201">
        <v>0.5</v>
      </c>
      <c r="I40" s="200">
        <v>1.0403280093017565E-2</v>
      </c>
      <c r="J40" s="199">
        <v>0.98959671990698239</v>
      </c>
      <c r="K40" s="198">
        <v>95700.908533688402</v>
      </c>
      <c r="L40" s="197">
        <v>995.60335663221485</v>
      </c>
      <c r="M40" s="198">
        <v>476015.53427686146</v>
      </c>
      <c r="N40" s="197">
        <v>4270428.6012699269</v>
      </c>
      <c r="O40" s="196">
        <v>44.622654755327225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 x14ac:dyDescent="0.25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134</v>
      </c>
      <c r="G41" s="200">
        <v>4.064670731337398E-3</v>
      </c>
      <c r="H41" s="201">
        <v>0.5</v>
      </c>
      <c r="I41" s="200">
        <v>2.0118911777070449E-2</v>
      </c>
      <c r="J41" s="199">
        <v>0.97988108822292952</v>
      </c>
      <c r="K41" s="198">
        <v>94705.305177056187</v>
      </c>
      <c r="L41" s="197">
        <v>1905.367679677729</v>
      </c>
      <c r="M41" s="198">
        <v>468763.10668608663</v>
      </c>
      <c r="N41" s="197">
        <v>3794413.0669930652</v>
      </c>
      <c r="O41" s="196">
        <v>40.065475317345999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 x14ac:dyDescent="0.25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142</v>
      </c>
      <c r="G42" s="200">
        <v>4.565475999099765E-3</v>
      </c>
      <c r="H42" s="201">
        <v>0.5</v>
      </c>
      <c r="I42" s="200">
        <v>2.2569775573780908E-2</v>
      </c>
      <c r="J42" s="199">
        <v>0.97743022442621907</v>
      </c>
      <c r="K42" s="198">
        <v>92799.937497378458</v>
      </c>
      <c r="L42" s="197">
        <v>2094.4737625767302</v>
      </c>
      <c r="M42" s="198">
        <v>458763.50308045046</v>
      </c>
      <c r="N42" s="197">
        <v>3325649.9603069788</v>
      </c>
      <c r="O42" s="196">
        <v>35.836769398696269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 x14ac:dyDescent="0.25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220</v>
      </c>
      <c r="G43" s="200">
        <v>6.9034768419731392E-3</v>
      </c>
      <c r="H43" s="201">
        <v>0.5</v>
      </c>
      <c r="I43" s="200">
        <v>3.3931766302671348E-2</v>
      </c>
      <c r="J43" s="199">
        <v>0.96606823369732864</v>
      </c>
      <c r="K43" s="198">
        <v>90705.463734801728</v>
      </c>
      <c r="L43" s="197">
        <v>3077.796597824723</v>
      </c>
      <c r="M43" s="198">
        <v>445832.82717944682</v>
      </c>
      <c r="N43" s="197">
        <v>2866886.4572265283</v>
      </c>
      <c r="O43" s="196">
        <v>31.606546498770239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 x14ac:dyDescent="0.25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271</v>
      </c>
      <c r="G44" s="200">
        <v>8.7952745683499943E-3</v>
      </c>
      <c r="H44" s="201">
        <v>0.5</v>
      </c>
      <c r="I44" s="200">
        <v>4.3030216421346801E-2</v>
      </c>
      <c r="J44" s="199">
        <v>0.95696978357865325</v>
      </c>
      <c r="K44" s="198">
        <v>87627.667136977005</v>
      </c>
      <c r="L44" s="197">
        <v>3770.6374814018636</v>
      </c>
      <c r="M44" s="198">
        <v>428711.74198138033</v>
      </c>
      <c r="N44" s="197">
        <v>2421053.6300470815</v>
      </c>
      <c r="O44" s="196">
        <v>27.62887235446496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 x14ac:dyDescent="0.25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313</v>
      </c>
      <c r="G45" s="200">
        <v>1.3470476846273024E-2</v>
      </c>
      <c r="H45" s="201">
        <v>0.5</v>
      </c>
      <c r="I45" s="200">
        <v>6.5158107292295528E-2</v>
      </c>
      <c r="J45" s="199">
        <v>0.93484189270770446</v>
      </c>
      <c r="K45" s="198">
        <v>83857.029655575141</v>
      </c>
      <c r="L45" s="197">
        <v>5463.9653355111659</v>
      </c>
      <c r="M45" s="198">
        <v>405625.23493909778</v>
      </c>
      <c r="N45" s="197">
        <v>1992341.8880657014</v>
      </c>
      <c r="O45" s="196">
        <v>23.758793940696691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 x14ac:dyDescent="0.25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331</v>
      </c>
      <c r="G46" s="200">
        <v>1.6377220325565288E-2</v>
      </c>
      <c r="H46" s="201">
        <v>0.5</v>
      </c>
      <c r="I46" s="200">
        <v>7.8665304085367316E-2</v>
      </c>
      <c r="J46" s="199">
        <v>0.92133469591463268</v>
      </c>
      <c r="K46" s="198">
        <v>78393.064320063975</v>
      </c>
      <c r="L46" s="197">
        <v>6166.814242921595</v>
      </c>
      <c r="M46" s="198">
        <v>376548.28599301586</v>
      </c>
      <c r="N46" s="197">
        <v>1586716.6531266035</v>
      </c>
      <c r="O46" s="196">
        <v>20.24052340457494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 x14ac:dyDescent="0.25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343</v>
      </c>
      <c r="G47" s="200">
        <v>2.3365122615803816E-2</v>
      </c>
      <c r="H47" s="201">
        <v>0.5</v>
      </c>
      <c r="I47" s="200">
        <v>0.11037811745776348</v>
      </c>
      <c r="J47" s="199">
        <v>0.88962188254223651</v>
      </c>
      <c r="K47" s="198">
        <v>72226.25007714238</v>
      </c>
      <c r="L47" s="197">
        <v>7972.1975145486213</v>
      </c>
      <c r="M47" s="198">
        <v>341200.75659934036</v>
      </c>
      <c r="N47" s="197">
        <v>1210168.3671335876</v>
      </c>
      <c r="O47" s="196">
        <v>16.755242946173286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3.8" x14ac:dyDescent="0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368</v>
      </c>
      <c r="G48" s="200">
        <v>3.4756327918398187E-2</v>
      </c>
      <c r="H48" s="201">
        <v>0.5</v>
      </c>
      <c r="I48" s="200">
        <v>0.15988877302745919</v>
      </c>
      <c r="J48" s="199">
        <v>0.84011122697254081</v>
      </c>
      <c r="K48" s="198">
        <v>64254.052562593759</v>
      </c>
      <c r="L48" s="197">
        <v>10273.501626274985</v>
      </c>
      <c r="M48" s="198">
        <v>295586.50874728133</v>
      </c>
      <c r="N48" s="197">
        <v>868967.61053424724</v>
      </c>
      <c r="O48" s="196">
        <v>13.52393469171043</v>
      </c>
      <c r="P48" s="183"/>
    </row>
    <row r="49" spans="1:15" s="185" customFormat="1" x14ac:dyDescent="0.25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505</v>
      </c>
      <c r="G49" s="200">
        <v>5.7049254405784004E-2</v>
      </c>
      <c r="H49" s="201">
        <v>0.5</v>
      </c>
      <c r="I49" s="200">
        <v>0.24964160363834095</v>
      </c>
      <c r="J49" s="199">
        <v>0.75035839636165902</v>
      </c>
      <c r="K49" s="198">
        <v>53980.550936318774</v>
      </c>
      <c r="L49" s="197">
        <v>13475.791301023768</v>
      </c>
      <c r="M49" s="198">
        <v>236213.27642903445</v>
      </c>
      <c r="N49" s="197">
        <v>573381.10178696585</v>
      </c>
      <c r="O49" s="196">
        <v>10.621994252400045</v>
      </c>
    </row>
    <row r="50" spans="1:15" s="185" customFormat="1" x14ac:dyDescent="0.25">
      <c r="A50" s="204">
        <v>19</v>
      </c>
      <c r="B50" s="205" t="s">
        <v>31</v>
      </c>
      <c r="C50" s="204">
        <v>80</v>
      </c>
      <c r="D50" s="204">
        <v>5</v>
      </c>
      <c r="E50" s="202">
        <v>4864</v>
      </c>
      <c r="F50" s="202">
        <v>440</v>
      </c>
      <c r="G50" s="200">
        <v>9.0460526315789477E-2</v>
      </c>
      <c r="H50" s="201">
        <v>0.5</v>
      </c>
      <c r="I50" s="200">
        <v>0.36887994634473509</v>
      </c>
      <c r="J50" s="199">
        <v>0.63112005365526491</v>
      </c>
      <c r="K50" s="198">
        <v>40504.759635295006</v>
      </c>
      <c r="L50" s="197">
        <v>14941.393560974015</v>
      </c>
      <c r="M50" s="198">
        <v>165170.31427403999</v>
      </c>
      <c r="N50" s="197">
        <v>337167.82535793138</v>
      </c>
      <c r="O50" s="196">
        <v>8.324153220357104</v>
      </c>
    </row>
    <row r="51" spans="1:15" s="185" customFormat="1" x14ac:dyDescent="0.25">
      <c r="A51" s="204">
        <v>20</v>
      </c>
      <c r="B51" s="205" t="s">
        <v>32</v>
      </c>
      <c r="C51" s="204">
        <v>85</v>
      </c>
      <c r="D51" s="204">
        <v>5</v>
      </c>
      <c r="E51" s="202">
        <v>2312</v>
      </c>
      <c r="F51" s="202">
        <v>289</v>
      </c>
      <c r="G51" s="200">
        <v>0.125</v>
      </c>
      <c r="H51" s="201">
        <v>0.5</v>
      </c>
      <c r="I51" s="200">
        <v>0.47619047619047616</v>
      </c>
      <c r="J51" s="199">
        <v>0.52380952380952384</v>
      </c>
      <c r="K51" s="198">
        <v>25563.366074320991</v>
      </c>
      <c r="L51" s="197">
        <v>12173.031463962376</v>
      </c>
      <c r="M51" s="198">
        <v>97384.25171169902</v>
      </c>
      <c r="N51" s="197">
        <v>171997.51108389138</v>
      </c>
      <c r="O51" s="196">
        <v>6.7282810324680584</v>
      </c>
    </row>
    <row r="52" spans="1:15" s="185" customFormat="1" x14ac:dyDescent="0.25">
      <c r="A52" s="204">
        <v>21</v>
      </c>
      <c r="B52" s="204" t="s">
        <v>33</v>
      </c>
      <c r="C52" s="204">
        <v>90</v>
      </c>
      <c r="D52" s="204">
        <v>5</v>
      </c>
      <c r="E52" s="202">
        <v>777</v>
      </c>
      <c r="F52" s="202">
        <v>125</v>
      </c>
      <c r="G52" s="200">
        <v>0.16087516087516088</v>
      </c>
      <c r="H52" s="201">
        <v>0.5</v>
      </c>
      <c r="I52" s="200">
        <v>0.57365764111977968</v>
      </c>
      <c r="J52" s="199">
        <v>0.42634235888022032</v>
      </c>
      <c r="K52" s="198">
        <v>13390.334610358615</v>
      </c>
      <c r="L52" s="197">
        <v>7681.4677663828679</v>
      </c>
      <c r="M52" s="198">
        <v>47748.003635835907</v>
      </c>
      <c r="N52" s="197">
        <v>74613.259372192362</v>
      </c>
      <c r="O52" s="196">
        <v>5.5721728801662929</v>
      </c>
    </row>
    <row r="53" spans="1:15" s="185" customFormat="1" x14ac:dyDescent="0.25">
      <c r="A53" s="204">
        <v>22</v>
      </c>
      <c r="B53" s="204" t="s">
        <v>34</v>
      </c>
      <c r="C53" s="204">
        <v>95</v>
      </c>
      <c r="D53" s="204">
        <v>5</v>
      </c>
      <c r="E53" s="202">
        <v>245</v>
      </c>
      <c r="F53" s="202">
        <v>38</v>
      </c>
      <c r="G53" s="200">
        <v>0.15510204081632653</v>
      </c>
      <c r="H53" s="201">
        <v>0.5</v>
      </c>
      <c r="I53" s="200">
        <v>0.55882352941176472</v>
      </c>
      <c r="J53" s="199">
        <v>0.44117647058823528</v>
      </c>
      <c r="K53" s="198">
        <v>5708.8668439757475</v>
      </c>
      <c r="L53" s="197">
        <v>3190.2491186923294</v>
      </c>
      <c r="M53" s="198">
        <v>20568.711423147914</v>
      </c>
      <c r="N53" s="197">
        <v>26865.255736356459</v>
      </c>
      <c r="O53" s="196">
        <v>4.7058823529411766</v>
      </c>
    </row>
    <row r="54" spans="1:15" s="185" customFormat="1" x14ac:dyDescent="0.25">
      <c r="A54" s="195">
        <v>23</v>
      </c>
      <c r="B54" s="195" t="s">
        <v>13</v>
      </c>
      <c r="C54" s="195" t="s">
        <v>13</v>
      </c>
      <c r="D54" s="195">
        <v>5</v>
      </c>
      <c r="E54" s="193">
        <v>107</v>
      </c>
      <c r="F54" s="193">
        <v>9</v>
      </c>
      <c r="G54" s="191">
        <v>8.4112149532710276E-2</v>
      </c>
      <c r="H54" s="192">
        <v>0.5</v>
      </c>
      <c r="I54" s="191">
        <v>0.34749034749034746</v>
      </c>
      <c r="J54" s="190">
        <v>0.65250965250965254</v>
      </c>
      <c r="K54" s="189">
        <v>2518.6177252834182</v>
      </c>
      <c r="L54" s="188">
        <v>2518.6177252834182</v>
      </c>
      <c r="M54" s="189">
        <v>6296.5443132085456</v>
      </c>
      <c r="N54" s="188">
        <v>6296.5443132085456</v>
      </c>
      <c r="O54" s="187">
        <v>2.5</v>
      </c>
    </row>
    <row r="55" spans="1:15" s="185" customFormat="1" x14ac:dyDescent="0.25">
      <c r="B55" s="220"/>
      <c r="C55" s="219"/>
      <c r="D55" s="219"/>
      <c r="E55" s="219"/>
      <c r="F55" s="219"/>
    </row>
    <row r="56" spans="1:15" s="185" customFormat="1" x14ac:dyDescent="0.25">
      <c r="B56" s="220"/>
      <c r="C56" s="219"/>
      <c r="D56" s="219"/>
      <c r="E56" s="219"/>
      <c r="F56" s="219"/>
    </row>
    <row r="57" spans="1:15" s="185" customFormat="1" x14ac:dyDescent="0.25">
      <c r="B57" s="220"/>
      <c r="C57" s="219"/>
      <c r="D57" s="219"/>
      <c r="E57" s="219"/>
      <c r="F57" s="219"/>
    </row>
    <row r="58" spans="1:15" s="185" customFormat="1" ht="17.399999999999999" x14ac:dyDescent="0.3">
      <c r="A58" s="218" t="s">
        <v>310</v>
      </c>
    </row>
    <row r="59" spans="1:15" s="185" customFormat="1" x14ac:dyDescent="0.25"/>
    <row r="60" spans="1:15" s="185" customFormat="1" ht="14.4" x14ac:dyDescent="0.3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 x14ac:dyDescent="0.25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19</v>
      </c>
      <c r="G61" s="210">
        <v>4.6015984499878908E-3</v>
      </c>
      <c r="H61" s="211">
        <v>0.1</v>
      </c>
      <c r="I61" s="210">
        <v>4.5826198113890163E-3</v>
      </c>
      <c r="J61" s="209">
        <v>0.99541738018861103</v>
      </c>
      <c r="K61" s="208">
        <v>100000</v>
      </c>
      <c r="L61" s="207">
        <v>458.26198113890132</v>
      </c>
      <c r="M61" s="208">
        <v>99587.564216974992</v>
      </c>
      <c r="N61" s="207">
        <v>7922088.5275401045</v>
      </c>
      <c r="O61" s="206">
        <v>79.220885275401045</v>
      </c>
    </row>
    <row r="62" spans="1:15" s="185" customFormat="1" x14ac:dyDescent="0.25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7</v>
      </c>
      <c r="G62" s="200">
        <v>3.9143320471956607E-4</v>
      </c>
      <c r="H62" s="201">
        <v>0.4</v>
      </c>
      <c r="I62" s="200">
        <v>1.5642632878579649E-3</v>
      </c>
      <c r="J62" s="199">
        <v>0.99843573671214203</v>
      </c>
      <c r="K62" s="198">
        <v>99541.738018861099</v>
      </c>
      <c r="L62" s="197">
        <v>155.70948639248672</v>
      </c>
      <c r="M62" s="198">
        <v>397793.24930810241</v>
      </c>
      <c r="N62" s="197">
        <v>7822500.9633231293</v>
      </c>
      <c r="O62" s="196">
        <v>78.585135431741477</v>
      </c>
    </row>
    <row r="63" spans="1:15" s="185" customFormat="1" x14ac:dyDescent="0.25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6</v>
      </c>
      <c r="G63" s="200">
        <v>2.5162507863283706E-4</v>
      </c>
      <c r="H63" s="201">
        <v>0.5</v>
      </c>
      <c r="I63" s="200">
        <v>1.2573344509639564E-3</v>
      </c>
      <c r="J63" s="199">
        <v>0.99874266554903601</v>
      </c>
      <c r="K63" s="198">
        <v>99386.028532468612</v>
      </c>
      <c r="L63" s="197">
        <v>124.96147761835891</v>
      </c>
      <c r="M63" s="198">
        <v>496617.7389682972</v>
      </c>
      <c r="N63" s="197">
        <v>7424707.7140150266</v>
      </c>
      <c r="O63" s="196">
        <v>74.705749124379537</v>
      </c>
    </row>
    <row r="64" spans="1:15" s="185" customFormat="1" x14ac:dyDescent="0.25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6</v>
      </c>
      <c r="G64" s="200">
        <v>2.5553662691652472E-4</v>
      </c>
      <c r="H64" s="201">
        <v>0.5</v>
      </c>
      <c r="I64" s="200">
        <v>1.2768674185997021E-3</v>
      </c>
      <c r="J64" s="199">
        <v>0.99872313258140033</v>
      </c>
      <c r="K64" s="198">
        <v>99261.067054850253</v>
      </c>
      <c r="L64" s="197">
        <v>126.74322245777876</v>
      </c>
      <c r="M64" s="198">
        <v>495988.47721810685</v>
      </c>
      <c r="N64" s="197">
        <v>6928089.9750467297</v>
      </c>
      <c r="O64" s="196">
        <v>69.796650193356939</v>
      </c>
    </row>
    <row r="65" spans="1:42" s="185" customFormat="1" x14ac:dyDescent="0.25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13</v>
      </c>
      <c r="G65" s="200">
        <v>4.7479912344777211E-4</v>
      </c>
      <c r="H65" s="201">
        <v>0.5</v>
      </c>
      <c r="I65" s="200">
        <v>2.3711810305517556E-3</v>
      </c>
      <c r="J65" s="199">
        <v>0.99762881896944822</v>
      </c>
      <c r="K65" s="198">
        <v>99134.323832392474</v>
      </c>
      <c r="L65" s="197">
        <v>235.06542814795102</v>
      </c>
      <c r="M65" s="198">
        <v>495083.95559159253</v>
      </c>
      <c r="N65" s="197">
        <v>6432101.4978286233</v>
      </c>
      <c r="O65" s="196">
        <v>64.882688953459251</v>
      </c>
    </row>
    <row r="66" spans="1:42" s="185" customFormat="1" x14ac:dyDescent="0.25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13</v>
      </c>
      <c r="G66" s="200">
        <v>4.4668934474109196E-4</v>
      </c>
      <c r="H66" s="201">
        <v>0.5</v>
      </c>
      <c r="I66" s="200">
        <v>2.2309553637315299E-3</v>
      </c>
      <c r="J66" s="199">
        <v>0.99776904463626848</v>
      </c>
      <c r="K66" s="198">
        <v>98899.258404244523</v>
      </c>
      <c r="L66" s="197">
        <v>220.63983100601763</v>
      </c>
      <c r="M66" s="198">
        <v>493944.69244370761</v>
      </c>
      <c r="N66" s="197">
        <v>5937017.5422370303</v>
      </c>
      <c r="O66" s="196">
        <v>60.030961182437217</v>
      </c>
    </row>
    <row r="67" spans="1:42" s="185" customFormat="1" x14ac:dyDescent="0.25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22</v>
      </c>
      <c r="G67" s="200">
        <v>7.4644589963695585E-4</v>
      </c>
      <c r="H67" s="201">
        <v>0.5</v>
      </c>
      <c r="I67" s="200">
        <v>3.7252777025196422E-3</v>
      </c>
      <c r="J67" s="199">
        <v>0.99627472229748038</v>
      </c>
      <c r="K67" s="198">
        <v>98678.618573238506</v>
      </c>
      <c r="L67" s="197">
        <v>367.6052574863279</v>
      </c>
      <c r="M67" s="198">
        <v>492474.07972247677</v>
      </c>
      <c r="N67" s="197">
        <v>5443072.8497933224</v>
      </c>
      <c r="O67" s="196">
        <v>55.159597170014251</v>
      </c>
    </row>
    <row r="68" spans="1:42" s="185" customFormat="1" x14ac:dyDescent="0.25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38</v>
      </c>
      <c r="G68" s="200">
        <v>1.1835056683692537E-3</v>
      </c>
      <c r="H68" s="201">
        <v>0.5</v>
      </c>
      <c r="I68" s="200">
        <v>5.9000714219172119E-3</v>
      </c>
      <c r="J68" s="199">
        <v>0.99409992857808283</v>
      </c>
      <c r="K68" s="198">
        <v>98311.013315752178</v>
      </c>
      <c r="L68" s="197">
        <v>580.04200012399815</v>
      </c>
      <c r="M68" s="198">
        <v>490104.96157845086</v>
      </c>
      <c r="N68" s="197">
        <v>4950598.7700708453</v>
      </c>
      <c r="O68" s="196">
        <v>50.3565023195384</v>
      </c>
    </row>
    <row r="69" spans="1:42" s="185" customFormat="1" x14ac:dyDescent="0.25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50</v>
      </c>
      <c r="G69" s="200">
        <v>1.5189258156631631E-3</v>
      </c>
      <c r="H69" s="201">
        <v>0.5</v>
      </c>
      <c r="I69" s="200">
        <v>7.5658989801168173E-3</v>
      </c>
      <c r="J69" s="199">
        <v>0.99243410101988316</v>
      </c>
      <c r="K69" s="198">
        <v>97730.97131562818</v>
      </c>
      <c r="L69" s="197">
        <v>739.42265620273247</v>
      </c>
      <c r="M69" s="198">
        <v>486806.29993763403</v>
      </c>
      <c r="N69" s="197">
        <v>4460493.8084923942</v>
      </c>
      <c r="O69" s="196">
        <v>45.640534913819238</v>
      </c>
    </row>
    <row r="70" spans="1:42" s="185" customFormat="1" x14ac:dyDescent="0.25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79</v>
      </c>
      <c r="G70" s="200">
        <v>2.4388737959990122E-3</v>
      </c>
      <c r="H70" s="201">
        <v>0.5</v>
      </c>
      <c r="I70" s="200">
        <v>1.2120468248975898E-2</v>
      </c>
      <c r="J70" s="199">
        <v>0.98787953175102405</v>
      </c>
      <c r="K70" s="198">
        <v>96991.548659425447</v>
      </c>
      <c r="L70" s="197">
        <v>1175.5829859455698</v>
      </c>
      <c r="M70" s="198">
        <v>482018.7858322633</v>
      </c>
      <c r="N70" s="197">
        <v>3973687.5085547604</v>
      </c>
      <c r="O70" s="196">
        <v>40.969420155439543</v>
      </c>
    </row>
    <row r="71" spans="1:42" s="185" customFormat="1" x14ac:dyDescent="0.25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114</v>
      </c>
      <c r="G71" s="200">
        <v>3.2145274080757954E-3</v>
      </c>
      <c r="H71" s="201">
        <v>0.5</v>
      </c>
      <c r="I71" s="200">
        <v>1.5944501944110328E-2</v>
      </c>
      <c r="J71" s="199">
        <v>0.98405549805588965</v>
      </c>
      <c r="K71" s="198">
        <v>95815.965673479877</v>
      </c>
      <c r="L71" s="197">
        <v>1527.7378509576083</v>
      </c>
      <c r="M71" s="198">
        <v>475260.48374000535</v>
      </c>
      <c r="N71" s="197">
        <v>3491668.7227224968</v>
      </c>
      <c r="O71" s="196">
        <v>36.441408257798599</v>
      </c>
      <c r="P71" s="184"/>
    </row>
    <row r="72" spans="1:42" s="184" customFormat="1" x14ac:dyDescent="0.25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144</v>
      </c>
      <c r="G72" s="200">
        <v>4.09451505587307E-3</v>
      </c>
      <c r="H72" s="201">
        <v>0.5</v>
      </c>
      <c r="I72" s="200">
        <v>2.0265135523093811E-2</v>
      </c>
      <c r="J72" s="199">
        <v>0.97973486447690616</v>
      </c>
      <c r="K72" s="198">
        <v>94288.227822522269</v>
      </c>
      <c r="L72" s="197">
        <v>1910.7637150557566</v>
      </c>
      <c r="M72" s="198">
        <v>466664.22982497199</v>
      </c>
      <c r="N72" s="197">
        <v>3016408.2389824917</v>
      </c>
      <c r="O72" s="196">
        <v>31.991355746554543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164</v>
      </c>
      <c r="G73" s="200">
        <v>6.0022691505325181E-3</v>
      </c>
      <c r="H73" s="201">
        <v>0.5</v>
      </c>
      <c r="I73" s="200">
        <v>2.9567663072873472E-2</v>
      </c>
      <c r="J73" s="199">
        <v>0.97043233692712649</v>
      </c>
      <c r="K73" s="198">
        <v>92377.464107466512</v>
      </c>
      <c r="L73" s="197">
        <v>2731.3857342560368</v>
      </c>
      <c r="M73" s="198">
        <v>455058.85620169248</v>
      </c>
      <c r="N73" s="197">
        <v>2549744.0091575198</v>
      </c>
      <c r="O73" s="196">
        <v>27.601363966771132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237</v>
      </c>
      <c r="G74" s="200">
        <v>9.603695599319232E-3</v>
      </c>
      <c r="H74" s="201">
        <v>0.5</v>
      </c>
      <c r="I74" s="200">
        <v>4.689262183178014E-2</v>
      </c>
      <c r="J74" s="199">
        <v>0.95310737816821989</v>
      </c>
      <c r="K74" s="198">
        <v>89646.078373210476</v>
      </c>
      <c r="L74" s="197">
        <v>4203.7396518570895</v>
      </c>
      <c r="M74" s="198">
        <v>437721.04273640964</v>
      </c>
      <c r="N74" s="197">
        <v>2094685.1529558271</v>
      </c>
      <c r="O74" s="196">
        <v>23.366166049510042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283</v>
      </c>
      <c r="G75" s="200">
        <v>1.5130453378956374E-2</v>
      </c>
      <c r="H75" s="201">
        <v>0.5</v>
      </c>
      <c r="I75" s="200">
        <v>7.2894933415758714E-2</v>
      </c>
      <c r="J75" s="199">
        <v>0.9271050665842413</v>
      </c>
      <c r="K75" s="198">
        <v>85442.338721353386</v>
      </c>
      <c r="L75" s="197">
        <v>6228.3135919797642</v>
      </c>
      <c r="M75" s="198">
        <v>411640.90962681751</v>
      </c>
      <c r="N75" s="197">
        <v>1656964.1102194174</v>
      </c>
      <c r="O75" s="196">
        <v>19.39277570132003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336</v>
      </c>
      <c r="G76" s="200">
        <v>2.4488011077909773E-2</v>
      </c>
      <c r="H76" s="201">
        <v>0.5</v>
      </c>
      <c r="I76" s="200">
        <v>0.11537669116132132</v>
      </c>
      <c r="J76" s="199">
        <v>0.88462330883867868</v>
      </c>
      <c r="K76" s="198">
        <v>79214.025129373622</v>
      </c>
      <c r="L76" s="197">
        <v>9139.4521129968925</v>
      </c>
      <c r="M76" s="198">
        <v>373221.49536437588</v>
      </c>
      <c r="N76" s="197">
        <v>1245323.2005925998</v>
      </c>
      <c r="O76" s="196">
        <v>15.720993833588407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498</v>
      </c>
      <c r="G77" s="200">
        <v>3.9750957854406133E-2</v>
      </c>
      <c r="H77" s="201">
        <v>0.5</v>
      </c>
      <c r="I77" s="200">
        <v>0.18078849923763887</v>
      </c>
      <c r="J77" s="199">
        <v>0.81921150076236116</v>
      </c>
      <c r="K77" s="198">
        <v>70074.573016376729</v>
      </c>
      <c r="L77" s="197">
        <v>12668.676890349096</v>
      </c>
      <c r="M77" s="198">
        <v>318701.1728560109</v>
      </c>
      <c r="N77" s="197">
        <v>872101.70522822393</v>
      </c>
      <c r="O77" s="196">
        <v>12.445337412536356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467</v>
      </c>
      <c r="G78" s="200">
        <v>6.0374919198448611E-2</v>
      </c>
      <c r="H78" s="201">
        <v>0.5</v>
      </c>
      <c r="I78" s="200">
        <v>0.2622858747542825</v>
      </c>
      <c r="J78" s="199">
        <v>0.73771412524571756</v>
      </c>
      <c r="K78" s="198">
        <v>57405.896126027634</v>
      </c>
      <c r="L78" s="197">
        <v>15056.755681468632</v>
      </c>
      <c r="M78" s="198">
        <v>249387.59142646659</v>
      </c>
      <c r="N78" s="197">
        <v>553400.53237221297</v>
      </c>
      <c r="O78" s="196">
        <v>9.6401340231200248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441</v>
      </c>
      <c r="G79" s="200">
        <v>0.10495002379819134</v>
      </c>
      <c r="H79" s="201">
        <v>0.5</v>
      </c>
      <c r="I79" s="200">
        <v>0.41568479592798568</v>
      </c>
      <c r="J79" s="199">
        <v>0.58431520407201432</v>
      </c>
      <c r="K79" s="198">
        <v>42349.140444559001</v>
      </c>
      <c r="L79" s="197">
        <v>17603.893803422114</v>
      </c>
      <c r="M79" s="198">
        <v>167735.96771423973</v>
      </c>
      <c r="N79" s="197">
        <v>304012.94094574632</v>
      </c>
      <c r="O79" s="196">
        <v>7.1787275433309476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222</v>
      </c>
      <c r="G80" s="200">
        <v>0.14949494949494949</v>
      </c>
      <c r="H80" s="201">
        <v>0.5</v>
      </c>
      <c r="I80" s="200">
        <v>0.54411764705882348</v>
      </c>
      <c r="J80" s="199">
        <v>0.45588235294117652</v>
      </c>
      <c r="K80" s="198">
        <v>24745.246641136888</v>
      </c>
      <c r="L80" s="197">
        <v>13464.325378265657</v>
      </c>
      <c r="M80" s="198">
        <v>90065.419760020304</v>
      </c>
      <c r="N80" s="197">
        <v>136276.97323150659</v>
      </c>
      <c r="O80" s="196">
        <v>5.5071980169701602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84</v>
      </c>
      <c r="G81" s="200">
        <v>0.20638820638820637</v>
      </c>
      <c r="H81" s="201">
        <v>0.5</v>
      </c>
      <c r="I81" s="200">
        <v>0.68071312803889783</v>
      </c>
      <c r="J81" s="199">
        <v>0.31928687196110217</v>
      </c>
      <c r="K81" s="198">
        <v>11280.92126287123</v>
      </c>
      <c r="L81" s="197">
        <v>7679.0712000095891</v>
      </c>
      <c r="M81" s="198">
        <v>37206.928314332181</v>
      </c>
      <c r="N81" s="197">
        <v>46211.553471486288</v>
      </c>
      <c r="O81" s="196">
        <v>4.0964343598055111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22</v>
      </c>
      <c r="G82" s="191">
        <v>0.1164021164021164</v>
      </c>
      <c r="H82" s="192">
        <v>0.5</v>
      </c>
      <c r="I82" s="191">
        <v>0.45081967213114754</v>
      </c>
      <c r="J82" s="190">
        <v>0.54918032786885251</v>
      </c>
      <c r="K82" s="189">
        <v>3601.8500628616412</v>
      </c>
      <c r="L82" s="188">
        <v>3601.8500628616412</v>
      </c>
      <c r="M82" s="189">
        <v>9004.6251571541034</v>
      </c>
      <c r="N82" s="188">
        <v>9004.6251571541034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1"/>
      <c r="J88" s="182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4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4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4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4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4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4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4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4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4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4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4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4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4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4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4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4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4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4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4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4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4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>
        <f>SUM(I88:I138)</f>
        <v>0</v>
      </c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scale="67" orientation="landscape" r:id="rId1"/>
  <rowBreaks count="2" manualBreakCount="2">
    <brk id="28" max="16383" man="1"/>
    <brk id="85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</sheetPr>
  <dimension ref="A1:AP166"/>
  <sheetViews>
    <sheetView showGridLines="0" topLeftCell="A33" workbookViewId="0">
      <selection activeCell="F33" sqref="F33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305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ht="14.4" x14ac:dyDescent="0.3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 x14ac:dyDescent="0.25">
      <c r="A5" s="213">
        <v>2</v>
      </c>
      <c r="B5" s="214" t="s">
        <v>74</v>
      </c>
      <c r="C5" s="213">
        <v>0</v>
      </c>
      <c r="D5" s="213">
        <v>1</v>
      </c>
      <c r="E5" s="212">
        <v>9156</v>
      </c>
      <c r="F5" s="212">
        <v>46</v>
      </c>
      <c r="G5" s="210">
        <v>5.0240279598077761E-3</v>
      </c>
      <c r="H5" s="211">
        <v>0.1</v>
      </c>
      <c r="I5" s="210">
        <v>5.0014134429295235E-3</v>
      </c>
      <c r="J5" s="209">
        <v>0.99499858655707052</v>
      </c>
      <c r="K5" s="208">
        <v>100000</v>
      </c>
      <c r="L5" s="207">
        <v>500.14134429294791</v>
      </c>
      <c r="M5" s="208">
        <v>99549.872790136345</v>
      </c>
      <c r="N5" s="207">
        <v>7450153.9698042013</v>
      </c>
      <c r="O5" s="206">
        <v>74.501539698042009</v>
      </c>
      <c r="Q5" s="228"/>
      <c r="R5" s="228"/>
      <c r="S5" s="228"/>
      <c r="T5" s="228"/>
      <c r="U5" s="228"/>
    </row>
    <row r="6" spans="1:21" s="227" customFormat="1" ht="12" x14ac:dyDescent="0.25">
      <c r="A6" s="204">
        <v>3</v>
      </c>
      <c r="B6" s="205" t="s">
        <v>15</v>
      </c>
      <c r="C6" s="204">
        <v>1</v>
      </c>
      <c r="D6" s="204">
        <v>4</v>
      </c>
      <c r="E6" s="202">
        <v>39472</v>
      </c>
      <c r="F6" s="202">
        <v>15</v>
      </c>
      <c r="G6" s="200">
        <v>3.8001621402513171E-4</v>
      </c>
      <c r="H6" s="201">
        <v>0.4</v>
      </c>
      <c r="I6" s="200">
        <v>1.5186797610610508E-3</v>
      </c>
      <c r="J6" s="199">
        <v>0.99848132023893899</v>
      </c>
      <c r="K6" s="198">
        <v>99499.858655707052</v>
      </c>
      <c r="L6" s="197">
        <v>151.10842156886065</v>
      </c>
      <c r="M6" s="198">
        <v>397636.77441106294</v>
      </c>
      <c r="N6" s="197">
        <v>7350604.0970140649</v>
      </c>
      <c r="O6" s="196">
        <v>73.875523003996278</v>
      </c>
      <c r="Q6" s="229"/>
      <c r="R6" s="229"/>
      <c r="S6" s="229"/>
      <c r="T6" s="229"/>
      <c r="U6" s="229"/>
    </row>
    <row r="7" spans="1:21" s="180" customFormat="1" x14ac:dyDescent="0.25">
      <c r="A7" s="204">
        <v>4</v>
      </c>
      <c r="B7" s="205" t="s">
        <v>16</v>
      </c>
      <c r="C7" s="204">
        <v>5</v>
      </c>
      <c r="D7" s="204">
        <v>5</v>
      </c>
      <c r="E7" s="202">
        <v>48571</v>
      </c>
      <c r="F7" s="202">
        <v>15</v>
      </c>
      <c r="G7" s="200">
        <v>3.0882625434930307E-4</v>
      </c>
      <c r="H7" s="201">
        <v>0.5</v>
      </c>
      <c r="I7" s="200">
        <v>1.5429400207782589E-3</v>
      </c>
      <c r="J7" s="199">
        <v>0.99845705997922174</v>
      </c>
      <c r="K7" s="198">
        <v>99348.750234138191</v>
      </c>
      <c r="L7" s="197">
        <v>153.28916275055963</v>
      </c>
      <c r="M7" s="198">
        <v>496360.52826381457</v>
      </c>
      <c r="N7" s="197">
        <v>6952967.3226030022</v>
      </c>
      <c r="O7" s="196">
        <v>69.985453326959174</v>
      </c>
      <c r="Q7" s="229"/>
      <c r="R7" s="229"/>
      <c r="S7" s="229"/>
      <c r="T7" s="229"/>
      <c r="U7" s="229"/>
    </row>
    <row r="8" spans="1:21" s="180" customFormat="1" x14ac:dyDescent="0.25">
      <c r="A8" s="204">
        <v>5</v>
      </c>
      <c r="B8" s="205" t="s">
        <v>17</v>
      </c>
      <c r="C8" s="204">
        <v>10</v>
      </c>
      <c r="D8" s="204">
        <v>5</v>
      </c>
      <c r="E8" s="202">
        <v>54953</v>
      </c>
      <c r="F8" s="202">
        <v>21</v>
      </c>
      <c r="G8" s="200">
        <v>3.8214474187032554E-4</v>
      </c>
      <c r="H8" s="201">
        <v>0.5</v>
      </c>
      <c r="I8" s="200">
        <v>1.9089000190890002E-3</v>
      </c>
      <c r="J8" s="199">
        <v>0.99809109998091095</v>
      </c>
      <c r="K8" s="198">
        <v>99195.461071387632</v>
      </c>
      <c r="L8" s="197">
        <v>189.35421753271658</v>
      </c>
      <c r="M8" s="198">
        <v>495503.9198131063</v>
      </c>
      <c r="N8" s="197">
        <v>6456606.7943391874</v>
      </c>
      <c r="O8" s="196">
        <v>65.089740242172823</v>
      </c>
      <c r="Q8" s="229"/>
      <c r="R8" s="230"/>
      <c r="S8" s="229"/>
      <c r="T8" s="229"/>
      <c r="U8" s="229"/>
    </row>
    <row r="9" spans="1:21" s="180" customFormat="1" x14ac:dyDescent="0.25">
      <c r="A9" s="204">
        <v>6</v>
      </c>
      <c r="B9" s="205" t="s">
        <v>18</v>
      </c>
      <c r="C9" s="204">
        <v>15</v>
      </c>
      <c r="D9" s="204">
        <v>5</v>
      </c>
      <c r="E9" s="202">
        <v>59590</v>
      </c>
      <c r="F9" s="202">
        <v>69</v>
      </c>
      <c r="G9" s="200">
        <v>1.1579124014096324E-3</v>
      </c>
      <c r="H9" s="201">
        <v>0.5</v>
      </c>
      <c r="I9" s="200">
        <v>5.7728508680192428E-3</v>
      </c>
      <c r="J9" s="199">
        <v>0.99422714913198074</v>
      </c>
      <c r="K9" s="198">
        <v>99006.106853854915</v>
      </c>
      <c r="L9" s="197">
        <v>571.54748989047948</v>
      </c>
      <c r="M9" s="198">
        <v>493601.66554454836</v>
      </c>
      <c r="N9" s="197">
        <v>5961102.8745260816</v>
      </c>
      <c r="O9" s="196">
        <v>60.209446305422311</v>
      </c>
      <c r="Q9" s="229"/>
      <c r="R9" s="229"/>
      <c r="S9" s="229"/>
      <c r="T9" s="229"/>
      <c r="U9" s="229"/>
    </row>
    <row r="10" spans="1:21" s="180" customFormat="1" x14ac:dyDescent="0.25">
      <c r="A10" s="204">
        <v>7</v>
      </c>
      <c r="B10" s="205" t="s">
        <v>19</v>
      </c>
      <c r="C10" s="204">
        <v>20</v>
      </c>
      <c r="D10" s="204">
        <v>5</v>
      </c>
      <c r="E10" s="202">
        <v>58922</v>
      </c>
      <c r="F10" s="202">
        <v>64</v>
      </c>
      <c r="G10" s="200">
        <v>1.0861817317809985E-3</v>
      </c>
      <c r="H10" s="201">
        <v>0.5</v>
      </c>
      <c r="I10" s="200">
        <v>5.4162012118750208E-3</v>
      </c>
      <c r="J10" s="199">
        <v>0.99458379878812497</v>
      </c>
      <c r="K10" s="198">
        <v>98434.559363964436</v>
      </c>
      <c r="L10" s="197">
        <v>533.14137971749005</v>
      </c>
      <c r="M10" s="198">
        <v>490839.94337052852</v>
      </c>
      <c r="N10" s="197">
        <v>5467501.2089815335</v>
      </c>
      <c r="O10" s="196">
        <v>55.54452871338917</v>
      </c>
      <c r="Q10" s="229"/>
      <c r="R10" s="229"/>
      <c r="S10" s="229"/>
      <c r="T10" s="229"/>
      <c r="U10" s="229"/>
    </row>
    <row r="11" spans="1:21" s="180" customFormat="1" x14ac:dyDescent="0.25">
      <c r="A11" s="204">
        <v>8</v>
      </c>
      <c r="B11" s="205" t="s">
        <v>20</v>
      </c>
      <c r="C11" s="204">
        <v>25</v>
      </c>
      <c r="D11" s="204">
        <v>5</v>
      </c>
      <c r="E11" s="202">
        <v>65773</v>
      </c>
      <c r="F11" s="202">
        <v>79</v>
      </c>
      <c r="G11" s="200">
        <v>1.2011007556292095E-3</v>
      </c>
      <c r="H11" s="201">
        <v>0.5</v>
      </c>
      <c r="I11" s="200">
        <v>5.9875247269612934E-3</v>
      </c>
      <c r="J11" s="199">
        <v>0.99401247527303871</v>
      </c>
      <c r="K11" s="198">
        <v>97901.417984246946</v>
      </c>
      <c r="L11" s="197">
        <v>586.18716098525329</v>
      </c>
      <c r="M11" s="198">
        <v>488041.6220187716</v>
      </c>
      <c r="N11" s="197">
        <v>4976661.265611005</v>
      </c>
      <c r="O11" s="196">
        <v>50.833393101740221</v>
      </c>
      <c r="Q11" s="228"/>
      <c r="R11" s="228"/>
      <c r="S11" s="228"/>
      <c r="T11" s="228"/>
      <c r="U11" s="228"/>
    </row>
    <row r="12" spans="1:21" s="180" customFormat="1" x14ac:dyDescent="0.25">
      <c r="A12" s="204">
        <v>9</v>
      </c>
      <c r="B12" s="205" t="s">
        <v>21</v>
      </c>
      <c r="C12" s="204">
        <v>30</v>
      </c>
      <c r="D12" s="204">
        <v>5</v>
      </c>
      <c r="E12" s="202">
        <v>67832</v>
      </c>
      <c r="F12" s="202">
        <v>128</v>
      </c>
      <c r="G12" s="200">
        <v>1.8870149781813894E-3</v>
      </c>
      <c r="H12" s="201">
        <v>0.5</v>
      </c>
      <c r="I12" s="200">
        <v>9.3907735649724142E-3</v>
      </c>
      <c r="J12" s="199">
        <v>0.99060922643502758</v>
      </c>
      <c r="K12" s="198">
        <v>97315.230823261692</v>
      </c>
      <c r="L12" s="197">
        <v>913.86529708428134</v>
      </c>
      <c r="M12" s="198">
        <v>484291.4908735978</v>
      </c>
      <c r="N12" s="197">
        <v>4488619.6435922338</v>
      </c>
      <c r="O12" s="196">
        <v>46.124533699603568</v>
      </c>
    </row>
    <row r="13" spans="1:21" s="180" customFormat="1" x14ac:dyDescent="0.25">
      <c r="A13" s="204">
        <v>10</v>
      </c>
      <c r="B13" s="205" t="s">
        <v>22</v>
      </c>
      <c r="C13" s="204">
        <v>35</v>
      </c>
      <c r="D13" s="204">
        <v>5</v>
      </c>
      <c r="E13" s="202">
        <v>65224</v>
      </c>
      <c r="F13" s="202">
        <v>180</v>
      </c>
      <c r="G13" s="200">
        <v>2.7597203483380353E-3</v>
      </c>
      <c r="H13" s="201">
        <v>0.5</v>
      </c>
      <c r="I13" s="200">
        <v>1.3704053354447727E-2</v>
      </c>
      <c r="J13" s="199">
        <v>0.98629594664555231</v>
      </c>
      <c r="K13" s="198">
        <v>96401.365526177411</v>
      </c>
      <c r="L13" s="197">
        <v>1321.0894566123461</v>
      </c>
      <c r="M13" s="198">
        <v>478704.1039893562</v>
      </c>
      <c r="N13" s="197">
        <v>4004328.1527186357</v>
      </c>
      <c r="O13" s="196">
        <v>41.538085387714517</v>
      </c>
    </row>
    <row r="14" spans="1:21" s="180" customFormat="1" x14ac:dyDescent="0.25">
      <c r="A14" s="204">
        <v>11</v>
      </c>
      <c r="B14" s="205" t="s">
        <v>23</v>
      </c>
      <c r="C14" s="204">
        <v>40</v>
      </c>
      <c r="D14" s="204">
        <v>5</v>
      </c>
      <c r="E14" s="202">
        <v>67201</v>
      </c>
      <c r="F14" s="202">
        <v>259</v>
      </c>
      <c r="G14" s="200">
        <v>3.8541093138494964E-3</v>
      </c>
      <c r="H14" s="201">
        <v>0.5</v>
      </c>
      <c r="I14" s="200">
        <v>1.9086641561714704E-2</v>
      </c>
      <c r="J14" s="199">
        <v>0.98091335843828531</v>
      </c>
      <c r="K14" s="198">
        <v>95080.276069565065</v>
      </c>
      <c r="L14" s="197">
        <v>1814.7631489286723</v>
      </c>
      <c r="M14" s="198">
        <v>470864.47247550363</v>
      </c>
      <c r="N14" s="197">
        <v>3525624.0487292795</v>
      </c>
      <c r="O14" s="196">
        <v>37.080498653051578</v>
      </c>
    </row>
    <row r="15" spans="1:21" s="180" customFormat="1" x14ac:dyDescent="0.25">
      <c r="A15" s="204">
        <v>12</v>
      </c>
      <c r="B15" s="205" t="s">
        <v>24</v>
      </c>
      <c r="C15" s="204">
        <v>45</v>
      </c>
      <c r="D15" s="204">
        <v>5</v>
      </c>
      <c r="E15" s="202">
        <v>69584</v>
      </c>
      <c r="F15" s="202">
        <v>337</v>
      </c>
      <c r="G15" s="200">
        <v>4.8430673718096113E-3</v>
      </c>
      <c r="H15" s="201">
        <v>0.5</v>
      </c>
      <c r="I15" s="200">
        <v>2.39256529857369E-2</v>
      </c>
      <c r="J15" s="199">
        <v>0.9760743470142631</v>
      </c>
      <c r="K15" s="198">
        <v>93265.512920636393</v>
      </c>
      <c r="L15" s="197">
        <v>2231.438297675908</v>
      </c>
      <c r="M15" s="198">
        <v>460748.96885899216</v>
      </c>
      <c r="N15" s="197">
        <v>3054759.576253776</v>
      </c>
      <c r="O15" s="196">
        <v>32.753367033462858</v>
      </c>
    </row>
    <row r="16" spans="1:21" s="180" customFormat="1" x14ac:dyDescent="0.25">
      <c r="A16" s="204">
        <v>13</v>
      </c>
      <c r="B16" s="205" t="s">
        <v>25</v>
      </c>
      <c r="C16" s="204">
        <v>50</v>
      </c>
      <c r="D16" s="204">
        <v>5</v>
      </c>
      <c r="E16" s="202">
        <v>59526</v>
      </c>
      <c r="F16" s="202">
        <v>402</v>
      </c>
      <c r="G16" s="200">
        <v>6.7533514766656587E-3</v>
      </c>
      <c r="H16" s="201">
        <v>0.5</v>
      </c>
      <c r="I16" s="200">
        <v>3.320612578678693E-2</v>
      </c>
      <c r="J16" s="199">
        <v>0.96679387421321306</v>
      </c>
      <c r="K16" s="198">
        <v>91034.074622960485</v>
      </c>
      <c r="L16" s="197">
        <v>3022.8889328137739</v>
      </c>
      <c r="M16" s="198">
        <v>447613.15078276797</v>
      </c>
      <c r="N16" s="197">
        <v>2594010.6073947838</v>
      </c>
      <c r="O16" s="196">
        <v>28.49494124193059</v>
      </c>
    </row>
    <row r="17" spans="1:42" s="180" customFormat="1" x14ac:dyDescent="0.25">
      <c r="A17" s="204">
        <v>14</v>
      </c>
      <c r="B17" s="205" t="s">
        <v>26</v>
      </c>
      <c r="C17" s="204">
        <v>55</v>
      </c>
      <c r="D17" s="204">
        <v>5</v>
      </c>
      <c r="E17" s="202">
        <v>48297</v>
      </c>
      <c r="F17" s="202">
        <v>478</v>
      </c>
      <c r="G17" s="200">
        <v>9.8970950576640366E-3</v>
      </c>
      <c r="H17" s="201">
        <v>0.5</v>
      </c>
      <c r="I17" s="200">
        <v>4.8290632829548208E-2</v>
      </c>
      <c r="J17" s="199">
        <v>0.95170936717045174</v>
      </c>
      <c r="K17" s="198">
        <v>88011.185690146711</v>
      </c>
      <c r="L17" s="197">
        <v>4250.1158530560642</v>
      </c>
      <c r="M17" s="198">
        <v>429430.63881809346</v>
      </c>
      <c r="N17" s="197">
        <v>2146397.4566120156</v>
      </c>
      <c r="O17" s="196">
        <v>24.387780255212668</v>
      </c>
    </row>
    <row r="18" spans="1:42" s="180" customFormat="1" x14ac:dyDescent="0.25">
      <c r="A18" s="204">
        <v>15</v>
      </c>
      <c r="B18" s="205" t="s">
        <v>27</v>
      </c>
      <c r="C18" s="204">
        <v>60</v>
      </c>
      <c r="D18" s="204">
        <v>5</v>
      </c>
      <c r="E18" s="202">
        <v>36394</v>
      </c>
      <c r="F18" s="202">
        <v>512</v>
      </c>
      <c r="G18" s="200">
        <v>1.4068253008737704E-2</v>
      </c>
      <c r="H18" s="201">
        <v>0.5</v>
      </c>
      <c r="I18" s="200">
        <v>6.7951372299198398E-2</v>
      </c>
      <c r="J18" s="199">
        <v>0.93204862770080155</v>
      </c>
      <c r="K18" s="198">
        <v>83761.069837090647</v>
      </c>
      <c r="L18" s="197">
        <v>5691.6796406793001</v>
      </c>
      <c r="M18" s="198">
        <v>404576.15008375497</v>
      </c>
      <c r="N18" s="197">
        <v>1716966.8177939223</v>
      </c>
      <c r="O18" s="196">
        <v>20.498386913315471</v>
      </c>
    </row>
    <row r="19" spans="1:42" s="180" customFormat="1" x14ac:dyDescent="0.25">
      <c r="A19" s="204">
        <v>16</v>
      </c>
      <c r="B19" s="205" t="s">
        <v>28</v>
      </c>
      <c r="C19" s="204">
        <v>65</v>
      </c>
      <c r="D19" s="204">
        <v>5</v>
      </c>
      <c r="E19" s="202">
        <v>27056</v>
      </c>
      <c r="F19" s="202">
        <v>563</v>
      </c>
      <c r="G19" s="200">
        <v>2.0808693081017151E-2</v>
      </c>
      <c r="H19" s="201">
        <v>0.5</v>
      </c>
      <c r="I19" s="200">
        <v>9.8898589421539868E-2</v>
      </c>
      <c r="J19" s="199">
        <v>0.90110141057846016</v>
      </c>
      <c r="K19" s="198">
        <v>78069.390196411347</v>
      </c>
      <c r="L19" s="197">
        <v>7720.9525674248725</v>
      </c>
      <c r="M19" s="198">
        <v>371044.56956349459</v>
      </c>
      <c r="N19" s="197">
        <v>1312390.6677101674</v>
      </c>
      <c r="O19" s="196">
        <v>16.810566400075388</v>
      </c>
    </row>
    <row r="20" spans="1:42" s="227" customFormat="1" ht="12" x14ac:dyDescent="0.25">
      <c r="A20" s="204">
        <v>17</v>
      </c>
      <c r="B20" s="205" t="s">
        <v>29</v>
      </c>
      <c r="C20" s="204">
        <v>70</v>
      </c>
      <c r="D20" s="204">
        <v>5</v>
      </c>
      <c r="E20" s="202">
        <v>25338</v>
      </c>
      <c r="F20" s="202">
        <v>703</v>
      </c>
      <c r="G20" s="200">
        <v>2.7744889099376429E-2</v>
      </c>
      <c r="H20" s="201">
        <v>0.5</v>
      </c>
      <c r="I20" s="200">
        <v>0.12972633832186153</v>
      </c>
      <c r="J20" s="199">
        <v>0.87027366167813847</v>
      </c>
      <c r="K20" s="198">
        <v>70348.437628986474</v>
      </c>
      <c r="L20" s="197">
        <v>9126.0452202722736</v>
      </c>
      <c r="M20" s="198">
        <v>328927.07509425172</v>
      </c>
      <c r="N20" s="197">
        <v>941346.09814667283</v>
      </c>
      <c r="O20" s="196">
        <v>13.381194094334786</v>
      </c>
    </row>
    <row r="21" spans="1:42" s="180" customFormat="1" x14ac:dyDescent="0.25">
      <c r="A21" s="204">
        <v>18</v>
      </c>
      <c r="B21" s="205" t="s">
        <v>30</v>
      </c>
      <c r="C21" s="204">
        <v>75</v>
      </c>
      <c r="D21" s="204">
        <v>5</v>
      </c>
      <c r="E21" s="202">
        <v>16548</v>
      </c>
      <c r="F21" s="202">
        <v>929</v>
      </c>
      <c r="G21" s="200">
        <v>5.6139714769156392E-2</v>
      </c>
      <c r="H21" s="201">
        <v>0.5</v>
      </c>
      <c r="I21" s="200">
        <v>0.24615140033385441</v>
      </c>
      <c r="J21" s="199">
        <v>0.75384859966614559</v>
      </c>
      <c r="K21" s="198">
        <v>61222.3924087142</v>
      </c>
      <c r="L21" s="197">
        <v>15069.977623193736</v>
      </c>
      <c r="M21" s="198">
        <v>268437.01798558666</v>
      </c>
      <c r="N21" s="197">
        <v>612419.02305242117</v>
      </c>
      <c r="O21" s="196">
        <v>10.003186725601585</v>
      </c>
    </row>
    <row r="22" spans="1:42" s="180" customFormat="1" x14ac:dyDescent="0.25">
      <c r="A22" s="204">
        <v>19</v>
      </c>
      <c r="B22" s="205" t="s">
        <v>31</v>
      </c>
      <c r="C22" s="204">
        <v>80</v>
      </c>
      <c r="D22" s="204">
        <v>5</v>
      </c>
      <c r="E22" s="203">
        <v>10076</v>
      </c>
      <c r="F22" s="202">
        <v>898</v>
      </c>
      <c r="G22" s="200">
        <v>8.9122667725287819E-2</v>
      </c>
      <c r="H22" s="201">
        <v>0.5</v>
      </c>
      <c r="I22" s="200">
        <v>0.36441847252658066</v>
      </c>
      <c r="J22" s="199">
        <v>0.63558152747341934</v>
      </c>
      <c r="K22" s="198">
        <v>46152.414785520465</v>
      </c>
      <c r="L22" s="197">
        <v>16818.792499552546</v>
      </c>
      <c r="M22" s="198">
        <v>188715.09267872098</v>
      </c>
      <c r="N22" s="197">
        <v>343982.00506683451</v>
      </c>
      <c r="O22" s="196">
        <v>7.4531745882720966</v>
      </c>
    </row>
    <row r="23" spans="1:42" s="180" customFormat="1" x14ac:dyDescent="0.25">
      <c r="A23" s="204">
        <v>20</v>
      </c>
      <c r="B23" s="205" t="s">
        <v>32</v>
      </c>
      <c r="C23" s="204">
        <v>85</v>
      </c>
      <c r="D23" s="204">
        <v>5</v>
      </c>
      <c r="E23" s="203">
        <v>4264</v>
      </c>
      <c r="F23" s="202">
        <v>701</v>
      </c>
      <c r="G23" s="200">
        <v>0.16439962476547842</v>
      </c>
      <c r="H23" s="201">
        <v>0.5</v>
      </c>
      <c r="I23" s="200">
        <v>0.58256461397822656</v>
      </c>
      <c r="J23" s="199">
        <v>0.41743538602177344</v>
      </c>
      <c r="K23" s="198">
        <v>29333.622285967918</v>
      </c>
      <c r="L23" s="197">
        <v>17088.730343608004</v>
      </c>
      <c r="M23" s="198">
        <v>103946.28557081959</v>
      </c>
      <c r="N23" s="197">
        <v>155266.9123881135</v>
      </c>
      <c r="O23" s="196">
        <v>5.2931380541566204</v>
      </c>
    </row>
    <row r="24" spans="1:42" s="180" customFormat="1" x14ac:dyDescent="0.25">
      <c r="A24" s="204">
        <v>21</v>
      </c>
      <c r="B24" s="204" t="s">
        <v>33</v>
      </c>
      <c r="C24" s="204">
        <v>90</v>
      </c>
      <c r="D24" s="204">
        <v>5</v>
      </c>
      <c r="E24" s="203">
        <v>1525</v>
      </c>
      <c r="F24" s="202">
        <v>341</v>
      </c>
      <c r="G24" s="200">
        <v>0.22360655737704918</v>
      </c>
      <c r="H24" s="201">
        <v>0.5</v>
      </c>
      <c r="I24" s="200">
        <v>0.71713985278654047</v>
      </c>
      <c r="J24" s="199">
        <v>0.28286014721345953</v>
      </c>
      <c r="K24" s="198">
        <v>12244.891942359915</v>
      </c>
      <c r="L24" s="197">
        <v>8781.3000049310849</v>
      </c>
      <c r="M24" s="198">
        <v>39271.209699471859</v>
      </c>
      <c r="N24" s="197">
        <v>51320.626817293931</v>
      </c>
      <c r="O24" s="196">
        <v>4.1911865828522039</v>
      </c>
    </row>
    <row r="25" spans="1:42" s="184" customFormat="1" x14ac:dyDescent="0.25">
      <c r="A25" s="204">
        <v>22</v>
      </c>
      <c r="B25" s="204" t="s">
        <v>34</v>
      </c>
      <c r="C25" s="204">
        <v>95</v>
      </c>
      <c r="D25" s="204">
        <v>5</v>
      </c>
      <c r="E25" s="203">
        <v>368</v>
      </c>
      <c r="F25" s="202">
        <v>99</v>
      </c>
      <c r="G25" s="200">
        <v>0.26902173913043476</v>
      </c>
      <c r="H25" s="201">
        <v>0.5</v>
      </c>
      <c r="I25" s="200">
        <v>0.80422420796100724</v>
      </c>
      <c r="J25" s="199">
        <v>0.19577579203899276</v>
      </c>
      <c r="K25" s="198">
        <v>3463.5919374288296</v>
      </c>
      <c r="L25" s="197">
        <v>2785.5044825788309</v>
      </c>
      <c r="M25" s="198">
        <v>10354.19848069707</v>
      </c>
      <c r="N25" s="197">
        <v>12049.417117822068</v>
      </c>
      <c r="O25" s="196">
        <v>3.4788789601949639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95">
        <v>23</v>
      </c>
      <c r="B26" s="195" t="s">
        <v>13</v>
      </c>
      <c r="C26" s="195" t="s">
        <v>13</v>
      </c>
      <c r="D26" s="195">
        <v>5</v>
      </c>
      <c r="E26" s="194">
        <v>190</v>
      </c>
      <c r="F26" s="193">
        <v>19</v>
      </c>
      <c r="G26" s="191">
        <v>0.1</v>
      </c>
      <c r="H26" s="192">
        <v>0.5</v>
      </c>
      <c r="I26" s="191">
        <v>0.4</v>
      </c>
      <c r="J26" s="190">
        <v>0.6</v>
      </c>
      <c r="K26" s="189">
        <v>678.08745484999872</v>
      </c>
      <c r="L26" s="188">
        <v>678.08745484999872</v>
      </c>
      <c r="M26" s="189">
        <v>1695.2186371249968</v>
      </c>
      <c r="N26" s="188">
        <v>1695.2186371249968</v>
      </c>
      <c r="O26" s="187">
        <v>2.5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199999999999999" x14ac:dyDescent="0.2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1.4" x14ac:dyDescent="0.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306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4" x14ac:dyDescent="0.3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 x14ac:dyDescent="0.25">
      <c r="A33" s="213">
        <v>2</v>
      </c>
      <c r="B33" s="214" t="s">
        <v>74</v>
      </c>
      <c r="C33" s="213">
        <v>0</v>
      </c>
      <c r="D33" s="213">
        <v>1</v>
      </c>
      <c r="E33" s="212">
        <v>4387</v>
      </c>
      <c r="F33" s="212">
        <v>25</v>
      </c>
      <c r="G33" s="210">
        <v>5.6986551173922951E-3</v>
      </c>
      <c r="H33" s="211">
        <v>0.1</v>
      </c>
      <c r="I33" s="210">
        <v>5.6695770495521032E-3</v>
      </c>
      <c r="J33" s="209">
        <v>0.99433042295044793</v>
      </c>
      <c r="K33" s="208">
        <v>100000</v>
      </c>
      <c r="L33" s="207">
        <v>566.9577049552172</v>
      </c>
      <c r="M33" s="208">
        <v>99489.73806554031</v>
      </c>
      <c r="N33" s="207">
        <v>7243520.4899018481</v>
      </c>
      <c r="O33" s="206">
        <v>72.435204899018487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 x14ac:dyDescent="0.25">
      <c r="A34" s="204">
        <v>3</v>
      </c>
      <c r="B34" s="205" t="s">
        <v>15</v>
      </c>
      <c r="C34" s="204">
        <v>1</v>
      </c>
      <c r="D34" s="204">
        <v>4</v>
      </c>
      <c r="E34" s="202">
        <v>18722</v>
      </c>
      <c r="F34" s="202">
        <v>9</v>
      </c>
      <c r="G34" s="200">
        <v>4.8071787202221987E-4</v>
      </c>
      <c r="H34" s="201">
        <v>0.4</v>
      </c>
      <c r="I34" s="200">
        <v>1.9206555837725946E-3</v>
      </c>
      <c r="J34" s="199">
        <v>0.99807934441622737</v>
      </c>
      <c r="K34" s="198">
        <v>99433.042295044783</v>
      </c>
      <c r="L34" s="197">
        <v>190.97662789547758</v>
      </c>
      <c r="M34" s="198">
        <v>397273.82527322997</v>
      </c>
      <c r="N34" s="197">
        <v>7144030.7518363083</v>
      </c>
      <c r="O34" s="196">
        <v>71.847653324717086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 x14ac:dyDescent="0.25">
      <c r="A35" s="204">
        <v>4</v>
      </c>
      <c r="B35" s="205" t="s">
        <v>16</v>
      </c>
      <c r="C35" s="204">
        <v>5</v>
      </c>
      <c r="D35" s="204">
        <v>5</v>
      </c>
      <c r="E35" s="202">
        <v>25089</v>
      </c>
      <c r="F35" s="202">
        <v>10</v>
      </c>
      <c r="G35" s="200">
        <v>3.9858105145681376E-4</v>
      </c>
      <c r="H35" s="201">
        <v>0.5</v>
      </c>
      <c r="I35" s="200">
        <v>1.9909213984231899E-3</v>
      </c>
      <c r="J35" s="199">
        <v>0.99800907860157684</v>
      </c>
      <c r="K35" s="198">
        <v>99242.065667149305</v>
      </c>
      <c r="L35" s="197">
        <v>197.58315216044139</v>
      </c>
      <c r="M35" s="198">
        <v>495716.37045534549</v>
      </c>
      <c r="N35" s="197">
        <v>6746756.9265630785</v>
      </c>
      <c r="O35" s="196">
        <v>67.982834508818186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 x14ac:dyDescent="0.25">
      <c r="A36" s="204">
        <v>5</v>
      </c>
      <c r="B36" s="205" t="s">
        <v>17</v>
      </c>
      <c r="C36" s="204">
        <v>10</v>
      </c>
      <c r="D36" s="204">
        <v>5</v>
      </c>
      <c r="E36" s="202">
        <v>25076</v>
      </c>
      <c r="F36" s="202">
        <v>13</v>
      </c>
      <c r="G36" s="200">
        <v>5.1842399106715581E-4</v>
      </c>
      <c r="H36" s="201">
        <v>0.5</v>
      </c>
      <c r="I36" s="200">
        <v>2.5887647609375312E-3</v>
      </c>
      <c r="J36" s="199">
        <v>0.9974112352390625</v>
      </c>
      <c r="K36" s="198">
        <v>99044.482514988864</v>
      </c>
      <c r="L36" s="197">
        <v>256.40286610009207</v>
      </c>
      <c r="M36" s="198">
        <v>494581.40540969413</v>
      </c>
      <c r="N36" s="197">
        <v>6251040.5561077334</v>
      </c>
      <c r="O36" s="196">
        <v>63.113465761828117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 x14ac:dyDescent="0.25">
      <c r="A37" s="204">
        <v>6</v>
      </c>
      <c r="B37" s="205" t="s">
        <v>18</v>
      </c>
      <c r="C37" s="204">
        <v>15</v>
      </c>
      <c r="D37" s="204">
        <v>5</v>
      </c>
      <c r="E37" s="202">
        <v>29052</v>
      </c>
      <c r="F37" s="202">
        <v>45</v>
      </c>
      <c r="G37" s="200">
        <v>1.5489467162329617E-3</v>
      </c>
      <c r="H37" s="201">
        <v>0.5</v>
      </c>
      <c r="I37" s="200">
        <v>7.7148588180836293E-3</v>
      </c>
      <c r="J37" s="199">
        <v>0.99228514118191635</v>
      </c>
      <c r="K37" s="198">
        <v>98788.079648888772</v>
      </c>
      <c r="L37" s="197">
        <v>762.13608740078053</v>
      </c>
      <c r="M37" s="198">
        <v>492035.05802594189</v>
      </c>
      <c r="N37" s="197">
        <v>5756459.1506980397</v>
      </c>
      <c r="O37" s="196">
        <v>58.270787033795649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 x14ac:dyDescent="0.25">
      <c r="A38" s="204">
        <v>7</v>
      </c>
      <c r="B38" s="205" t="s">
        <v>19</v>
      </c>
      <c r="C38" s="204">
        <v>20</v>
      </c>
      <c r="D38" s="204">
        <v>5</v>
      </c>
      <c r="E38" s="202">
        <v>28952</v>
      </c>
      <c r="F38" s="202">
        <v>47</v>
      </c>
      <c r="G38" s="200">
        <v>1.6233766233766235E-3</v>
      </c>
      <c r="H38" s="201">
        <v>0.5</v>
      </c>
      <c r="I38" s="200">
        <v>8.0840743734842384E-3</v>
      </c>
      <c r="J38" s="199">
        <v>0.99191592562651576</v>
      </c>
      <c r="K38" s="198">
        <v>98025.943561487991</v>
      </c>
      <c r="L38" s="197">
        <v>792.44901828204456</v>
      </c>
      <c r="M38" s="198">
        <v>488148.59526173491</v>
      </c>
      <c r="N38" s="197">
        <v>5264424.0926720975</v>
      </c>
      <c r="O38" s="196">
        <v>53.704396013999315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 x14ac:dyDescent="0.25">
      <c r="A39" s="204">
        <v>8</v>
      </c>
      <c r="B39" s="205" t="s">
        <v>20</v>
      </c>
      <c r="C39" s="204">
        <v>25</v>
      </c>
      <c r="D39" s="204">
        <v>5</v>
      </c>
      <c r="E39" s="202">
        <v>30157</v>
      </c>
      <c r="F39" s="202">
        <v>55</v>
      </c>
      <c r="G39" s="200">
        <v>1.823788838412309E-3</v>
      </c>
      <c r="H39" s="201">
        <v>0.5</v>
      </c>
      <c r="I39" s="200">
        <v>9.0775553318259098E-3</v>
      </c>
      <c r="J39" s="199">
        <v>0.99092244466817414</v>
      </c>
      <c r="K39" s="198">
        <v>97233.494543205947</v>
      </c>
      <c r="L39" s="197">
        <v>882.64242682274198</v>
      </c>
      <c r="M39" s="198">
        <v>483960.86664897285</v>
      </c>
      <c r="N39" s="197">
        <v>4776275.4974103626</v>
      </c>
      <c r="O39" s="196">
        <v>49.12170975494471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 x14ac:dyDescent="0.25">
      <c r="A40" s="204">
        <v>9</v>
      </c>
      <c r="B40" s="205" t="s">
        <v>21</v>
      </c>
      <c r="C40" s="204">
        <v>30</v>
      </c>
      <c r="D40" s="204">
        <v>5</v>
      </c>
      <c r="E40" s="202">
        <v>32512</v>
      </c>
      <c r="F40" s="202">
        <v>102</v>
      </c>
      <c r="G40" s="200">
        <v>3.1373031496062993E-3</v>
      </c>
      <c r="H40" s="201">
        <v>0.5</v>
      </c>
      <c r="I40" s="200">
        <v>1.5564439832758568E-2</v>
      </c>
      <c r="J40" s="199">
        <v>0.98443556016724143</v>
      </c>
      <c r="K40" s="198">
        <v>96350.852116383205</v>
      </c>
      <c r="L40" s="197">
        <v>1499.6470406004664</v>
      </c>
      <c r="M40" s="198">
        <v>478005.14298041479</v>
      </c>
      <c r="N40" s="197">
        <v>4292314.6307613896</v>
      </c>
      <c r="O40" s="196">
        <v>44.548797820455782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 x14ac:dyDescent="0.25">
      <c r="A41" s="204">
        <v>10</v>
      </c>
      <c r="B41" s="205" t="s">
        <v>22</v>
      </c>
      <c r="C41" s="204">
        <v>35</v>
      </c>
      <c r="D41" s="204">
        <v>5</v>
      </c>
      <c r="E41" s="202">
        <v>32967</v>
      </c>
      <c r="F41" s="202">
        <v>142</v>
      </c>
      <c r="G41" s="200">
        <v>4.3073376406709742E-3</v>
      </c>
      <c r="H41" s="201">
        <v>0.5</v>
      </c>
      <c r="I41" s="200">
        <v>2.1307244463117461E-2</v>
      </c>
      <c r="J41" s="199">
        <v>0.97869275553688251</v>
      </c>
      <c r="K41" s="198">
        <v>94851.205075782738</v>
      </c>
      <c r="L41" s="197">
        <v>2021.0178141709912</v>
      </c>
      <c r="M41" s="198">
        <v>469203.48084348615</v>
      </c>
      <c r="N41" s="197">
        <v>3814309.4877809747</v>
      </c>
      <c r="O41" s="196">
        <v>40.213611252840458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 x14ac:dyDescent="0.25">
      <c r="A42" s="204">
        <v>11</v>
      </c>
      <c r="B42" s="205" t="s">
        <v>23</v>
      </c>
      <c r="C42" s="204">
        <v>40</v>
      </c>
      <c r="D42" s="204">
        <v>5</v>
      </c>
      <c r="E42" s="202">
        <v>31103</v>
      </c>
      <c r="F42" s="202">
        <v>183</v>
      </c>
      <c r="G42" s="200">
        <v>5.8836768157412471E-3</v>
      </c>
      <c r="H42" s="201">
        <v>0.5</v>
      </c>
      <c r="I42" s="200">
        <v>2.8991936122685E-2</v>
      </c>
      <c r="J42" s="199">
        <v>0.97100806387731498</v>
      </c>
      <c r="K42" s="198">
        <v>92830.187261611747</v>
      </c>
      <c r="L42" s="197">
        <v>2691.3268593455286</v>
      </c>
      <c r="M42" s="198">
        <v>457422.61915969488</v>
      </c>
      <c r="N42" s="197">
        <v>3345106.0069374884</v>
      </c>
      <c r="O42" s="196">
        <v>36.034679080312451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 x14ac:dyDescent="0.25">
      <c r="A43" s="204">
        <v>12</v>
      </c>
      <c r="B43" s="205" t="s">
        <v>24</v>
      </c>
      <c r="C43" s="204">
        <v>45</v>
      </c>
      <c r="D43" s="204">
        <v>5</v>
      </c>
      <c r="E43" s="202">
        <v>31868</v>
      </c>
      <c r="F43" s="202">
        <v>229</v>
      </c>
      <c r="G43" s="200">
        <v>7.1858918036902218E-3</v>
      </c>
      <c r="H43" s="201">
        <v>0.5</v>
      </c>
      <c r="I43" s="200">
        <v>3.5295386939165549E-2</v>
      </c>
      <c r="J43" s="199">
        <v>0.96470461306083444</v>
      </c>
      <c r="K43" s="198">
        <v>90138.860402266218</v>
      </c>
      <c r="L43" s="197">
        <v>3181.4859561534104</v>
      </c>
      <c r="M43" s="198">
        <v>442740.5871209476</v>
      </c>
      <c r="N43" s="197">
        <v>2887683.3877777937</v>
      </c>
      <c r="O43" s="196">
        <v>32.035942931725742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 x14ac:dyDescent="0.25">
      <c r="A44" s="204">
        <v>13</v>
      </c>
      <c r="B44" s="205" t="s">
        <v>25</v>
      </c>
      <c r="C44" s="204">
        <v>50</v>
      </c>
      <c r="D44" s="204">
        <v>5</v>
      </c>
      <c r="E44" s="202">
        <v>30812</v>
      </c>
      <c r="F44" s="202">
        <v>265</v>
      </c>
      <c r="G44" s="200">
        <v>8.6005452421134623E-3</v>
      </c>
      <c r="H44" s="201">
        <v>0.5</v>
      </c>
      <c r="I44" s="200">
        <v>4.209757104957982E-2</v>
      </c>
      <c r="J44" s="199">
        <v>0.95790242895042021</v>
      </c>
      <c r="K44" s="198">
        <v>86957.374446112808</v>
      </c>
      <c r="L44" s="197">
        <v>3660.6942490301444</v>
      </c>
      <c r="M44" s="198">
        <v>425635.13660798868</v>
      </c>
      <c r="N44" s="197">
        <v>2444942.8006568463</v>
      </c>
      <c r="O44" s="196">
        <v>28.116566492839191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 x14ac:dyDescent="0.25">
      <c r="A45" s="204">
        <v>14</v>
      </c>
      <c r="B45" s="205" t="s">
        <v>26</v>
      </c>
      <c r="C45" s="204">
        <v>55</v>
      </c>
      <c r="D45" s="204">
        <v>5</v>
      </c>
      <c r="E45" s="202">
        <v>23236</v>
      </c>
      <c r="F45" s="202">
        <v>302</v>
      </c>
      <c r="G45" s="200">
        <v>1.2997073506627647E-2</v>
      </c>
      <c r="H45" s="201">
        <v>0.5</v>
      </c>
      <c r="I45" s="200">
        <v>6.2940269267642041E-2</v>
      </c>
      <c r="J45" s="199">
        <v>0.93705973073235793</v>
      </c>
      <c r="K45" s="198">
        <v>83296.680197082664</v>
      </c>
      <c r="L45" s="197">
        <v>5242.7154807050538</v>
      </c>
      <c r="M45" s="198">
        <v>403376.61228365067</v>
      </c>
      <c r="N45" s="197">
        <v>2019307.6640488575</v>
      </c>
      <c r="O45" s="196">
        <v>24.242354668530723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 x14ac:dyDescent="0.25">
      <c r="A46" s="204">
        <v>15</v>
      </c>
      <c r="B46" s="205" t="s">
        <v>27</v>
      </c>
      <c r="C46" s="204">
        <v>60</v>
      </c>
      <c r="D46" s="204">
        <v>5</v>
      </c>
      <c r="E46" s="202">
        <v>20211</v>
      </c>
      <c r="F46" s="202">
        <v>307</v>
      </c>
      <c r="G46" s="200">
        <v>1.5189748156944238E-2</v>
      </c>
      <c r="H46" s="201">
        <v>0.5</v>
      </c>
      <c r="I46" s="200">
        <v>7.3170150392068076E-2</v>
      </c>
      <c r="J46" s="199">
        <v>0.92682984960793191</v>
      </c>
      <c r="K46" s="198">
        <v>78053.96471637761</v>
      </c>
      <c r="L46" s="197">
        <v>5711.22033699452</v>
      </c>
      <c r="M46" s="198">
        <v>375991.77273940179</v>
      </c>
      <c r="N46" s="197">
        <v>1615931.051765207</v>
      </c>
      <c r="O46" s="196">
        <v>20.70274146402387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 x14ac:dyDescent="0.25">
      <c r="A47" s="204">
        <v>16</v>
      </c>
      <c r="B47" s="205" t="s">
        <v>28</v>
      </c>
      <c r="C47" s="204">
        <v>65</v>
      </c>
      <c r="D47" s="204">
        <v>5</v>
      </c>
      <c r="E47" s="202">
        <v>14680</v>
      </c>
      <c r="F47" s="202">
        <v>320</v>
      </c>
      <c r="G47" s="200">
        <v>2.1798365122615803E-2</v>
      </c>
      <c r="H47" s="201">
        <v>0.5</v>
      </c>
      <c r="I47" s="200">
        <v>0.10335917312661499</v>
      </c>
      <c r="J47" s="199">
        <v>0.89664082687338498</v>
      </c>
      <c r="K47" s="198">
        <v>72342.74437938309</v>
      </c>
      <c r="L47" s="197">
        <v>7477.286240763111</v>
      </c>
      <c r="M47" s="198">
        <v>343020.50629500765</v>
      </c>
      <c r="N47" s="197">
        <v>1239939.2790258052</v>
      </c>
      <c r="O47" s="196">
        <v>17.139787682414418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3.8" x14ac:dyDescent="0.25">
      <c r="A48" s="204">
        <v>17</v>
      </c>
      <c r="B48" s="205" t="s">
        <v>29</v>
      </c>
      <c r="C48" s="204">
        <v>70</v>
      </c>
      <c r="D48" s="204">
        <v>5</v>
      </c>
      <c r="E48" s="202">
        <v>10588</v>
      </c>
      <c r="F48" s="202">
        <v>384</v>
      </c>
      <c r="G48" s="200">
        <v>3.6267472610502456E-2</v>
      </c>
      <c r="H48" s="201">
        <v>0.5</v>
      </c>
      <c r="I48" s="200">
        <v>0.16626255628680292</v>
      </c>
      <c r="J48" s="199">
        <v>0.83373744371319702</v>
      </c>
      <c r="K48" s="198">
        <v>64865.458138619979</v>
      </c>
      <c r="L48" s="197">
        <v>10784.696884841564</v>
      </c>
      <c r="M48" s="198">
        <v>297365.54848099599</v>
      </c>
      <c r="N48" s="197">
        <v>896918.77273079753</v>
      </c>
      <c r="O48" s="196">
        <v>13.82737127692905</v>
      </c>
      <c r="P48" s="183"/>
    </row>
    <row r="49" spans="1:15" s="185" customFormat="1" x14ac:dyDescent="0.25">
      <c r="A49" s="204">
        <v>18</v>
      </c>
      <c r="B49" s="205" t="s">
        <v>30</v>
      </c>
      <c r="C49" s="204">
        <v>75</v>
      </c>
      <c r="D49" s="204">
        <v>5</v>
      </c>
      <c r="E49" s="202">
        <v>8852</v>
      </c>
      <c r="F49" s="202">
        <v>466</v>
      </c>
      <c r="G49" s="200">
        <v>5.2643470402169004E-2</v>
      </c>
      <c r="H49" s="201">
        <v>0.5</v>
      </c>
      <c r="I49" s="200">
        <v>0.23260457222721373</v>
      </c>
      <c r="J49" s="199">
        <v>0.76739542777278624</v>
      </c>
      <c r="K49" s="198">
        <v>54080.761253778415</v>
      </c>
      <c r="L49" s="197">
        <v>12579.432337157203</v>
      </c>
      <c r="M49" s="198">
        <v>238955.22542599909</v>
      </c>
      <c r="N49" s="197">
        <v>599553.2242498016</v>
      </c>
      <c r="O49" s="196">
        <v>11.086257115286319</v>
      </c>
    </row>
    <row r="50" spans="1:15" s="185" customFormat="1" x14ac:dyDescent="0.25">
      <c r="A50" s="204">
        <v>19</v>
      </c>
      <c r="B50" s="205" t="s">
        <v>31</v>
      </c>
      <c r="C50" s="204">
        <v>80</v>
      </c>
      <c r="D50" s="204">
        <v>5</v>
      </c>
      <c r="E50" s="203">
        <v>4864</v>
      </c>
      <c r="F50" s="202">
        <v>412</v>
      </c>
      <c r="G50" s="200">
        <v>8.4703947368421059E-2</v>
      </c>
      <c r="H50" s="201">
        <v>0.5</v>
      </c>
      <c r="I50" s="200">
        <v>0.34950797421106211</v>
      </c>
      <c r="J50" s="199">
        <v>0.65049202578893794</v>
      </c>
      <c r="K50" s="198">
        <v>41501.328916621213</v>
      </c>
      <c r="L50" s="197">
        <v>14505.045396715253</v>
      </c>
      <c r="M50" s="198">
        <v>171244.03109131791</v>
      </c>
      <c r="N50" s="197">
        <v>360597.99882380257</v>
      </c>
      <c r="O50" s="196">
        <v>8.6888301709149296</v>
      </c>
    </row>
    <row r="51" spans="1:15" s="185" customFormat="1" x14ac:dyDescent="0.25">
      <c r="A51" s="204">
        <v>20</v>
      </c>
      <c r="B51" s="205" t="s">
        <v>32</v>
      </c>
      <c r="C51" s="204">
        <v>85</v>
      </c>
      <c r="D51" s="204">
        <v>5</v>
      </c>
      <c r="E51" s="203">
        <v>2312</v>
      </c>
      <c r="F51" s="202">
        <v>301</v>
      </c>
      <c r="G51" s="200">
        <v>0.13019031141868512</v>
      </c>
      <c r="H51" s="201">
        <v>0.5</v>
      </c>
      <c r="I51" s="200">
        <v>0.49110784793604173</v>
      </c>
      <c r="J51" s="199">
        <v>0.50889215206395821</v>
      </c>
      <c r="K51" s="198">
        <v>26996.283519905959</v>
      </c>
      <c r="L51" s="197">
        <v>13258.086701732245</v>
      </c>
      <c r="M51" s="198">
        <v>101836.20084519919</v>
      </c>
      <c r="N51" s="197">
        <v>189353.96773248469</v>
      </c>
      <c r="O51" s="196">
        <v>7.0140753853345323</v>
      </c>
    </row>
    <row r="52" spans="1:15" s="185" customFormat="1" x14ac:dyDescent="0.25">
      <c r="A52" s="204">
        <v>21</v>
      </c>
      <c r="B52" s="204" t="s">
        <v>33</v>
      </c>
      <c r="C52" s="204">
        <v>90</v>
      </c>
      <c r="D52" s="204">
        <v>5</v>
      </c>
      <c r="E52" s="203">
        <v>777</v>
      </c>
      <c r="F52" s="202">
        <v>101</v>
      </c>
      <c r="G52" s="200">
        <v>0.12998712998713</v>
      </c>
      <c r="H52" s="201">
        <v>0.5</v>
      </c>
      <c r="I52" s="200">
        <v>0.49052938319572614</v>
      </c>
      <c r="J52" s="199">
        <v>0.50947061680427386</v>
      </c>
      <c r="K52" s="198">
        <v>13738.196818173714</v>
      </c>
      <c r="L52" s="197">
        <v>6738.9892114402392</v>
      </c>
      <c r="M52" s="198">
        <v>51843.511062267971</v>
      </c>
      <c r="N52" s="197">
        <v>87517.766887285485</v>
      </c>
      <c r="O52" s="196">
        <v>6.3703969338619251</v>
      </c>
    </row>
    <row r="53" spans="1:15" s="185" customFormat="1" x14ac:dyDescent="0.25">
      <c r="A53" s="204">
        <v>22</v>
      </c>
      <c r="B53" s="204" t="s">
        <v>34</v>
      </c>
      <c r="C53" s="204">
        <v>95</v>
      </c>
      <c r="D53" s="204">
        <v>5</v>
      </c>
      <c r="E53" s="203">
        <v>245</v>
      </c>
      <c r="F53" s="202">
        <v>31</v>
      </c>
      <c r="G53" s="200">
        <v>0.12653061224489795</v>
      </c>
      <c r="H53" s="201">
        <v>0.5</v>
      </c>
      <c r="I53" s="200">
        <v>0.4806201550387596</v>
      </c>
      <c r="J53" s="199">
        <v>0.51937984496124034</v>
      </c>
      <c r="K53" s="198">
        <v>6999.2076067334747</v>
      </c>
      <c r="L53" s="197">
        <v>3363.9602450967081</v>
      </c>
      <c r="M53" s="198">
        <v>26586.137420925603</v>
      </c>
      <c r="N53" s="197">
        <v>35674.255825017521</v>
      </c>
      <c r="O53" s="196">
        <v>5.0968992248062026</v>
      </c>
    </row>
    <row r="54" spans="1:15" s="185" customFormat="1" x14ac:dyDescent="0.25">
      <c r="A54" s="195">
        <v>23</v>
      </c>
      <c r="B54" s="195" t="s">
        <v>13</v>
      </c>
      <c r="C54" s="195" t="s">
        <v>13</v>
      </c>
      <c r="D54" s="195">
        <v>5</v>
      </c>
      <c r="E54" s="194">
        <v>107</v>
      </c>
      <c r="F54" s="193">
        <v>6</v>
      </c>
      <c r="G54" s="191">
        <v>5.6074766355140186E-2</v>
      </c>
      <c r="H54" s="192">
        <v>0.5</v>
      </c>
      <c r="I54" s="191">
        <v>0.24590163934426229</v>
      </c>
      <c r="J54" s="190">
        <v>0.75409836065573765</v>
      </c>
      <c r="K54" s="189">
        <v>3635.2473616367665</v>
      </c>
      <c r="L54" s="188">
        <v>3635.2473616367665</v>
      </c>
      <c r="M54" s="189">
        <v>9088.1184040919161</v>
      </c>
      <c r="N54" s="188">
        <v>9088.1184040919161</v>
      </c>
      <c r="O54" s="187">
        <v>2.5</v>
      </c>
    </row>
    <row r="55" spans="1:15" s="185" customFormat="1" x14ac:dyDescent="0.25">
      <c r="B55" s="220"/>
      <c r="C55" s="219"/>
      <c r="D55" s="219"/>
      <c r="E55" s="219"/>
      <c r="F55" s="219"/>
    </row>
    <row r="56" spans="1:15" s="185" customFormat="1" x14ac:dyDescent="0.25">
      <c r="B56" s="220"/>
      <c r="C56" s="219"/>
      <c r="D56" s="219"/>
      <c r="E56" s="219"/>
      <c r="F56" s="219"/>
    </row>
    <row r="57" spans="1:15" s="185" customFormat="1" x14ac:dyDescent="0.25">
      <c r="B57" s="220"/>
      <c r="C57" s="219"/>
      <c r="D57" s="219"/>
      <c r="E57" s="219"/>
      <c r="F57" s="219"/>
    </row>
    <row r="58" spans="1:15" s="185" customFormat="1" ht="17.399999999999999" x14ac:dyDescent="0.3">
      <c r="A58" s="218" t="s">
        <v>307</v>
      </c>
    </row>
    <row r="59" spans="1:15" s="185" customFormat="1" x14ac:dyDescent="0.25"/>
    <row r="60" spans="1:15" s="185" customFormat="1" ht="14.4" x14ac:dyDescent="0.3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 x14ac:dyDescent="0.25">
      <c r="A61" s="213">
        <v>2</v>
      </c>
      <c r="B61" s="214" t="s">
        <v>74</v>
      </c>
      <c r="C61" s="213">
        <v>0</v>
      </c>
      <c r="D61" s="213">
        <v>1</v>
      </c>
      <c r="E61" s="212">
        <v>4129</v>
      </c>
      <c r="F61" s="212">
        <v>21</v>
      </c>
      <c r="G61" s="210">
        <v>5.0859772341971419E-3</v>
      </c>
      <c r="H61" s="211">
        <v>0.1</v>
      </c>
      <c r="I61" s="210">
        <v>5.0628028640999053E-3</v>
      </c>
      <c r="J61" s="209">
        <v>0.99493719713590012</v>
      </c>
      <c r="K61" s="208">
        <v>100000</v>
      </c>
      <c r="L61" s="207">
        <v>506.28028640999401</v>
      </c>
      <c r="M61" s="208">
        <v>99544.34774223101</v>
      </c>
      <c r="N61" s="207">
        <v>7969387.2166568842</v>
      </c>
      <c r="O61" s="206">
        <v>79.693872166568838</v>
      </c>
    </row>
    <row r="62" spans="1:15" s="185" customFormat="1" x14ac:dyDescent="0.25">
      <c r="A62" s="204">
        <v>3</v>
      </c>
      <c r="B62" s="205" t="s">
        <v>15</v>
      </c>
      <c r="C62" s="204">
        <v>1</v>
      </c>
      <c r="D62" s="204">
        <v>4</v>
      </c>
      <c r="E62" s="202">
        <v>17883</v>
      </c>
      <c r="F62" s="202">
        <v>6</v>
      </c>
      <c r="G62" s="200">
        <v>3.3551417547391375E-4</v>
      </c>
      <c r="H62" s="201">
        <v>0.4</v>
      </c>
      <c r="I62" s="200">
        <v>1.3409769016728688E-3</v>
      </c>
      <c r="J62" s="199">
        <v>0.9986590230983271</v>
      </c>
      <c r="K62" s="198">
        <v>99493.719713590006</v>
      </c>
      <c r="L62" s="197">
        <v>133.41877999743156</v>
      </c>
      <c r="M62" s="198">
        <v>397654.67378236621</v>
      </c>
      <c r="N62" s="197">
        <v>7869842.8689146535</v>
      </c>
      <c r="O62" s="196">
        <v>79.098890779934308</v>
      </c>
    </row>
    <row r="63" spans="1:15" s="185" customFormat="1" x14ac:dyDescent="0.25">
      <c r="A63" s="204">
        <v>4</v>
      </c>
      <c r="B63" s="205" t="s">
        <v>16</v>
      </c>
      <c r="C63" s="204">
        <v>5</v>
      </c>
      <c r="D63" s="204">
        <v>5</v>
      </c>
      <c r="E63" s="202">
        <v>23845</v>
      </c>
      <c r="F63" s="202">
        <v>5</v>
      </c>
      <c r="G63" s="200">
        <v>2.0968756552736424E-4</v>
      </c>
      <c r="H63" s="201">
        <v>0.5</v>
      </c>
      <c r="I63" s="200">
        <v>1.0478885046631039E-3</v>
      </c>
      <c r="J63" s="199">
        <v>0.99895211149533691</v>
      </c>
      <c r="K63" s="198">
        <v>99360.300933592574</v>
      </c>
      <c r="L63" s="197">
        <v>104.11851716817182</v>
      </c>
      <c r="M63" s="198">
        <v>496541.20837504248</v>
      </c>
      <c r="N63" s="197">
        <v>7472188.1951322872</v>
      </c>
      <c r="O63" s="196">
        <v>75.202954549486734</v>
      </c>
    </row>
    <row r="64" spans="1:15" s="185" customFormat="1" x14ac:dyDescent="0.25">
      <c r="A64" s="204">
        <v>5</v>
      </c>
      <c r="B64" s="205" t="s">
        <v>17</v>
      </c>
      <c r="C64" s="204">
        <v>10</v>
      </c>
      <c r="D64" s="204">
        <v>5</v>
      </c>
      <c r="E64" s="202">
        <v>23480</v>
      </c>
      <c r="F64" s="202">
        <v>8</v>
      </c>
      <c r="G64" s="200">
        <v>3.4071550255536625E-4</v>
      </c>
      <c r="H64" s="201">
        <v>0.5</v>
      </c>
      <c r="I64" s="200">
        <v>1.7021276595744683E-3</v>
      </c>
      <c r="J64" s="199">
        <v>0.99829787234042555</v>
      </c>
      <c r="K64" s="198">
        <v>99256.182416424403</v>
      </c>
      <c r="L64" s="197">
        <v>168.94669347476156</v>
      </c>
      <c r="M64" s="198">
        <v>495858.54534843517</v>
      </c>
      <c r="N64" s="197">
        <v>6975646.9867572449</v>
      </c>
      <c r="O64" s="196">
        <v>70.279219056514421</v>
      </c>
    </row>
    <row r="65" spans="1:42" s="185" customFormat="1" x14ac:dyDescent="0.25">
      <c r="A65" s="204">
        <v>6</v>
      </c>
      <c r="B65" s="205" t="s">
        <v>18</v>
      </c>
      <c r="C65" s="204">
        <v>15</v>
      </c>
      <c r="D65" s="204">
        <v>5</v>
      </c>
      <c r="E65" s="202">
        <v>27380</v>
      </c>
      <c r="F65" s="202">
        <v>24</v>
      </c>
      <c r="G65" s="200">
        <v>8.7655222790357921E-4</v>
      </c>
      <c r="H65" s="201">
        <v>0.5</v>
      </c>
      <c r="I65" s="200">
        <v>4.3731778425655978E-3</v>
      </c>
      <c r="J65" s="199">
        <v>0.99562682215743437</v>
      </c>
      <c r="K65" s="198">
        <v>99087.235722949641</v>
      </c>
      <c r="L65" s="197">
        <v>433.32610374467913</v>
      </c>
      <c r="M65" s="198">
        <v>494352.86335538654</v>
      </c>
      <c r="N65" s="197">
        <v>6479788.4414088093</v>
      </c>
      <c r="O65" s="196">
        <v>65.394784647403611</v>
      </c>
    </row>
    <row r="66" spans="1:42" s="185" customFormat="1" x14ac:dyDescent="0.25">
      <c r="A66" s="204">
        <v>7</v>
      </c>
      <c r="B66" s="205" t="s">
        <v>19</v>
      </c>
      <c r="C66" s="204">
        <v>20</v>
      </c>
      <c r="D66" s="204">
        <v>5</v>
      </c>
      <c r="E66" s="202">
        <v>29103</v>
      </c>
      <c r="F66" s="202">
        <v>17</v>
      </c>
      <c r="G66" s="200">
        <v>5.8413222004604335E-4</v>
      </c>
      <c r="H66" s="201">
        <v>0.5</v>
      </c>
      <c r="I66" s="200">
        <v>2.9164021890171724E-3</v>
      </c>
      <c r="J66" s="199">
        <v>0.99708359781098288</v>
      </c>
      <c r="K66" s="198">
        <v>98653.909619204962</v>
      </c>
      <c r="L66" s="197">
        <v>287.71447796854773</v>
      </c>
      <c r="M66" s="198">
        <v>492550.26190110343</v>
      </c>
      <c r="N66" s="197">
        <v>5985435.5780534223</v>
      </c>
      <c r="O66" s="196">
        <v>60.671042852297028</v>
      </c>
    </row>
    <row r="67" spans="1:42" s="185" customFormat="1" x14ac:dyDescent="0.25">
      <c r="A67" s="204">
        <v>8</v>
      </c>
      <c r="B67" s="205" t="s">
        <v>20</v>
      </c>
      <c r="C67" s="204">
        <v>25</v>
      </c>
      <c r="D67" s="204">
        <v>5</v>
      </c>
      <c r="E67" s="202">
        <v>29473</v>
      </c>
      <c r="F67" s="202">
        <v>24</v>
      </c>
      <c r="G67" s="200">
        <v>8.1430461778576998E-4</v>
      </c>
      <c r="H67" s="201">
        <v>0.5</v>
      </c>
      <c r="I67" s="200">
        <v>4.0632512782311312E-3</v>
      </c>
      <c r="J67" s="199">
        <v>0.99593674872176885</v>
      </c>
      <c r="K67" s="198">
        <v>98366.195141236414</v>
      </c>
      <c r="L67" s="197">
        <v>399.68656814236601</v>
      </c>
      <c r="M67" s="198">
        <v>490831.75928582612</v>
      </c>
      <c r="N67" s="197">
        <v>5492885.3161523193</v>
      </c>
      <c r="O67" s="196">
        <v>55.841189224260532</v>
      </c>
    </row>
    <row r="68" spans="1:42" s="185" customFormat="1" x14ac:dyDescent="0.25">
      <c r="A68" s="204">
        <v>9</v>
      </c>
      <c r="B68" s="205" t="s">
        <v>21</v>
      </c>
      <c r="C68" s="204">
        <v>30</v>
      </c>
      <c r="D68" s="204">
        <v>5</v>
      </c>
      <c r="E68" s="202">
        <v>32108</v>
      </c>
      <c r="F68" s="202">
        <v>25</v>
      </c>
      <c r="G68" s="200">
        <v>7.7862215024293016E-4</v>
      </c>
      <c r="H68" s="201">
        <v>0.5</v>
      </c>
      <c r="I68" s="200">
        <v>3.8855473181952415E-3</v>
      </c>
      <c r="J68" s="199">
        <v>0.99611445268180476</v>
      </c>
      <c r="K68" s="198">
        <v>97966.508573094048</v>
      </c>
      <c r="L68" s="197">
        <v>380.6535046591307</v>
      </c>
      <c r="M68" s="198">
        <v>488880.90910382243</v>
      </c>
      <c r="N68" s="197">
        <v>5002053.5568664931</v>
      </c>
      <c r="O68" s="196">
        <v>51.058812136133213</v>
      </c>
    </row>
    <row r="69" spans="1:42" s="185" customFormat="1" x14ac:dyDescent="0.25">
      <c r="A69" s="204">
        <v>10</v>
      </c>
      <c r="B69" s="205" t="s">
        <v>22</v>
      </c>
      <c r="C69" s="204">
        <v>35</v>
      </c>
      <c r="D69" s="204">
        <v>5</v>
      </c>
      <c r="E69" s="202">
        <v>32918</v>
      </c>
      <c r="F69" s="202">
        <v>38</v>
      </c>
      <c r="G69" s="200">
        <v>1.1543836199040039E-3</v>
      </c>
      <c r="H69" s="201">
        <v>0.5</v>
      </c>
      <c r="I69" s="200">
        <v>5.755308514827492E-3</v>
      </c>
      <c r="J69" s="199">
        <v>0.99424469148517247</v>
      </c>
      <c r="K69" s="198">
        <v>97585.855068434917</v>
      </c>
      <c r="L69" s="197">
        <v>561.63670260208892</v>
      </c>
      <c r="M69" s="198">
        <v>486525.18358566938</v>
      </c>
      <c r="N69" s="197">
        <v>4513172.6477626711</v>
      </c>
      <c r="O69" s="196">
        <v>46.248225673666305</v>
      </c>
    </row>
    <row r="70" spans="1:42" s="185" customFormat="1" x14ac:dyDescent="0.25">
      <c r="A70" s="204">
        <v>11</v>
      </c>
      <c r="B70" s="205" t="s">
        <v>23</v>
      </c>
      <c r="C70" s="204">
        <v>40</v>
      </c>
      <c r="D70" s="204">
        <v>5</v>
      </c>
      <c r="E70" s="202">
        <v>32392</v>
      </c>
      <c r="F70" s="202">
        <v>76</v>
      </c>
      <c r="G70" s="200">
        <v>2.3462583353914546E-3</v>
      </c>
      <c r="H70" s="201">
        <v>0.5</v>
      </c>
      <c r="I70" s="200">
        <v>1.1662881345528205E-2</v>
      </c>
      <c r="J70" s="199">
        <v>0.98833711865447182</v>
      </c>
      <c r="K70" s="198">
        <v>97024.218365832829</v>
      </c>
      <c r="L70" s="197">
        <v>1131.5819464433298</v>
      </c>
      <c r="M70" s="198">
        <v>482292.13696305582</v>
      </c>
      <c r="N70" s="197">
        <v>4026647.4641770013</v>
      </c>
      <c r="O70" s="196">
        <v>41.501467695358308</v>
      </c>
    </row>
    <row r="71" spans="1:42" s="185" customFormat="1" x14ac:dyDescent="0.25">
      <c r="A71" s="204">
        <v>12</v>
      </c>
      <c r="B71" s="205" t="s">
        <v>24</v>
      </c>
      <c r="C71" s="204">
        <v>45</v>
      </c>
      <c r="D71" s="204">
        <v>5</v>
      </c>
      <c r="E71" s="202">
        <v>35464</v>
      </c>
      <c r="F71" s="202">
        <v>108</v>
      </c>
      <c r="G71" s="200">
        <v>3.0453417550191744E-3</v>
      </c>
      <c r="H71" s="201">
        <v>0.5</v>
      </c>
      <c r="I71" s="200">
        <v>1.5111658364582751E-2</v>
      </c>
      <c r="J71" s="199">
        <v>0.98488834163541727</v>
      </c>
      <c r="K71" s="198">
        <v>95892.636419389499</v>
      </c>
      <c r="L71" s="197">
        <v>1449.0967612489621</v>
      </c>
      <c r="M71" s="198">
        <v>475840.44019382505</v>
      </c>
      <c r="N71" s="197">
        <v>3544355.3272139453</v>
      </c>
      <c r="O71" s="196">
        <v>36.961704877031373</v>
      </c>
      <c r="P71" s="184"/>
    </row>
    <row r="72" spans="1:42" s="184" customFormat="1" x14ac:dyDescent="0.25">
      <c r="A72" s="204">
        <v>13</v>
      </c>
      <c r="B72" s="205" t="s">
        <v>25</v>
      </c>
      <c r="C72" s="204">
        <v>50</v>
      </c>
      <c r="D72" s="204">
        <v>5</v>
      </c>
      <c r="E72" s="202">
        <v>35169</v>
      </c>
      <c r="F72" s="202">
        <v>137</v>
      </c>
      <c r="G72" s="200">
        <v>3.8954761295459067E-3</v>
      </c>
      <c r="H72" s="201">
        <v>0.5</v>
      </c>
      <c r="I72" s="200">
        <v>1.9289525928220433E-2</v>
      </c>
      <c r="J72" s="199">
        <v>0.98071047407177958</v>
      </c>
      <c r="K72" s="198">
        <v>94443.539658140537</v>
      </c>
      <c r="L72" s="197">
        <v>1821.7711069886136</v>
      </c>
      <c r="M72" s="198">
        <v>467663.27052323119</v>
      </c>
      <c r="N72" s="197">
        <v>3068514.8870201204</v>
      </c>
      <c r="O72" s="196">
        <v>32.490468888896949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204">
        <v>14</v>
      </c>
      <c r="B73" s="205" t="s">
        <v>26</v>
      </c>
      <c r="C73" s="204">
        <v>55</v>
      </c>
      <c r="D73" s="204">
        <v>5</v>
      </c>
      <c r="E73" s="202">
        <v>27323</v>
      </c>
      <c r="F73" s="202">
        <v>176</v>
      </c>
      <c r="G73" s="200">
        <v>6.4414595761812391E-3</v>
      </c>
      <c r="H73" s="201">
        <v>0.5</v>
      </c>
      <c r="I73" s="200">
        <v>3.1696862730972879E-2</v>
      </c>
      <c r="J73" s="199">
        <v>0.96830313726902717</v>
      </c>
      <c r="K73" s="198">
        <v>92621.768551151923</v>
      </c>
      <c r="L73" s="197">
        <v>2935.8194836658076</v>
      </c>
      <c r="M73" s="198">
        <v>455769.29404659511</v>
      </c>
      <c r="N73" s="197">
        <v>2600851.6164968894</v>
      </c>
      <c r="O73" s="196">
        <v>28.080349330195801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204">
        <v>15</v>
      </c>
      <c r="B74" s="205" t="s">
        <v>27</v>
      </c>
      <c r="C74" s="204">
        <v>60</v>
      </c>
      <c r="D74" s="204">
        <v>5</v>
      </c>
      <c r="E74" s="202">
        <v>24678</v>
      </c>
      <c r="F74" s="202">
        <v>205</v>
      </c>
      <c r="G74" s="200">
        <v>8.3069940837993354E-3</v>
      </c>
      <c r="H74" s="201">
        <v>0.5</v>
      </c>
      <c r="I74" s="200">
        <v>4.0689942637105257E-2</v>
      </c>
      <c r="J74" s="199">
        <v>0.95931005736289476</v>
      </c>
      <c r="K74" s="198">
        <v>89685.949067486115</v>
      </c>
      <c r="L74" s="197">
        <v>3649.3161229103571</v>
      </c>
      <c r="M74" s="198">
        <v>439306.45503015467</v>
      </c>
      <c r="N74" s="197">
        <v>2145082.3224502942</v>
      </c>
      <c r="O74" s="196">
        <v>23.917707787606517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204">
        <v>16</v>
      </c>
      <c r="B75" s="205" t="s">
        <v>28</v>
      </c>
      <c r="C75" s="204">
        <v>65</v>
      </c>
      <c r="D75" s="204">
        <v>5</v>
      </c>
      <c r="E75" s="202">
        <v>18704</v>
      </c>
      <c r="F75" s="202">
        <v>243</v>
      </c>
      <c r="G75" s="200">
        <v>1.2991873396065013E-2</v>
      </c>
      <c r="H75" s="201">
        <v>0.5</v>
      </c>
      <c r="I75" s="200">
        <v>6.291587913937291E-2</v>
      </c>
      <c r="J75" s="199">
        <v>0.93708412086062709</v>
      </c>
      <c r="K75" s="198">
        <v>86036.632944575758</v>
      </c>
      <c r="L75" s="197">
        <v>5413.0703998995159</v>
      </c>
      <c r="M75" s="198">
        <v>416650.48872312997</v>
      </c>
      <c r="N75" s="197">
        <v>1705775.8674201393</v>
      </c>
      <c r="O75" s="196">
        <v>19.826157870671079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204">
        <v>17</v>
      </c>
      <c r="B76" s="205" t="s">
        <v>29</v>
      </c>
      <c r="C76" s="204">
        <v>70</v>
      </c>
      <c r="D76" s="204">
        <v>5</v>
      </c>
      <c r="E76" s="202">
        <v>13721</v>
      </c>
      <c r="F76" s="202">
        <v>319</v>
      </c>
      <c r="G76" s="200">
        <v>2.3249034326944099E-2</v>
      </c>
      <c r="H76" s="201">
        <v>0.5</v>
      </c>
      <c r="I76" s="200">
        <v>0.10985983400489031</v>
      </c>
      <c r="J76" s="199">
        <v>0.8901401659951097</v>
      </c>
      <c r="K76" s="198">
        <v>80623.562544676242</v>
      </c>
      <c r="L76" s="197">
        <v>8857.2911980410281</v>
      </c>
      <c r="M76" s="198">
        <v>380974.58472827863</v>
      </c>
      <c r="N76" s="197">
        <v>1289125.3786970093</v>
      </c>
      <c r="O76" s="196">
        <v>15.98943705796505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204">
        <v>18</v>
      </c>
      <c r="B77" s="205" t="s">
        <v>30</v>
      </c>
      <c r="C77" s="204">
        <v>75</v>
      </c>
      <c r="D77" s="204">
        <v>5</v>
      </c>
      <c r="E77" s="202">
        <v>12528</v>
      </c>
      <c r="F77" s="202">
        <v>463</v>
      </c>
      <c r="G77" s="200">
        <v>3.6957215836526183E-2</v>
      </c>
      <c r="H77" s="201">
        <v>0.5</v>
      </c>
      <c r="I77" s="200">
        <v>0.16915713711592562</v>
      </c>
      <c r="J77" s="199">
        <v>0.83084286288407438</v>
      </c>
      <c r="K77" s="198">
        <v>71766.271346635214</v>
      </c>
      <c r="L77" s="197">
        <v>12139.777002481496</v>
      </c>
      <c r="M77" s="198">
        <v>328481.91422697227</v>
      </c>
      <c r="N77" s="197">
        <v>908150.79396873072</v>
      </c>
      <c r="O77" s="196">
        <v>12.654284205212644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204">
        <v>19</v>
      </c>
      <c r="B78" s="205" t="s">
        <v>31</v>
      </c>
      <c r="C78" s="204">
        <v>80</v>
      </c>
      <c r="D78" s="204">
        <v>5</v>
      </c>
      <c r="E78" s="203">
        <v>7735</v>
      </c>
      <c r="F78" s="202">
        <v>486</v>
      </c>
      <c r="G78" s="200">
        <v>6.2831286360698124E-2</v>
      </c>
      <c r="H78" s="201">
        <v>0.5</v>
      </c>
      <c r="I78" s="200">
        <v>0.2715083798882682</v>
      </c>
      <c r="J78" s="199">
        <v>0.72849162011173174</v>
      </c>
      <c r="K78" s="198">
        <v>59626.494344153718</v>
      </c>
      <c r="L78" s="197">
        <v>16189.092877798161</v>
      </c>
      <c r="M78" s="198">
        <v>257659.73952627319</v>
      </c>
      <c r="N78" s="197">
        <v>579668.87974175846</v>
      </c>
      <c r="O78" s="196">
        <v>9.7216662847225415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204">
        <v>20</v>
      </c>
      <c r="B79" s="205" t="s">
        <v>32</v>
      </c>
      <c r="C79" s="204">
        <v>85</v>
      </c>
      <c r="D79" s="204">
        <v>5</v>
      </c>
      <c r="E79" s="203">
        <v>4202</v>
      </c>
      <c r="F79" s="202">
        <v>400</v>
      </c>
      <c r="G79" s="200">
        <v>9.5192765349833411E-2</v>
      </c>
      <c r="H79" s="201">
        <v>0.5</v>
      </c>
      <c r="I79" s="200">
        <v>0.38446751249519412</v>
      </c>
      <c r="J79" s="199">
        <v>0.61553248750480583</v>
      </c>
      <c r="K79" s="198">
        <v>43437.401466355557</v>
      </c>
      <c r="L79" s="197">
        <v>16700.26969102482</v>
      </c>
      <c r="M79" s="198">
        <v>175436.33310421574</v>
      </c>
      <c r="N79" s="197">
        <v>322009.14021548524</v>
      </c>
      <c r="O79" s="196">
        <v>7.4131768785685175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204">
        <v>21</v>
      </c>
      <c r="B80" s="204" t="s">
        <v>33</v>
      </c>
      <c r="C80" s="204">
        <v>90</v>
      </c>
      <c r="D80" s="204">
        <v>5</v>
      </c>
      <c r="E80" s="203">
        <v>1485</v>
      </c>
      <c r="F80" s="202">
        <v>241</v>
      </c>
      <c r="G80" s="200">
        <v>0.16228956228956229</v>
      </c>
      <c r="H80" s="201">
        <v>0.5</v>
      </c>
      <c r="I80" s="200">
        <v>0.57724550898203586</v>
      </c>
      <c r="J80" s="199">
        <v>0.42275449101796414</v>
      </c>
      <c r="K80" s="198">
        <v>26737.131775330738</v>
      </c>
      <c r="L80" s="197">
        <v>15433.889240370556</v>
      </c>
      <c r="M80" s="198">
        <v>95100.935775727296</v>
      </c>
      <c r="N80" s="197">
        <v>146572.80711126953</v>
      </c>
      <c r="O80" s="196">
        <v>5.4819944167125021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204">
        <v>22</v>
      </c>
      <c r="B81" s="204" t="s">
        <v>34</v>
      </c>
      <c r="C81" s="204">
        <v>95</v>
      </c>
      <c r="D81" s="204">
        <v>5</v>
      </c>
      <c r="E81" s="203">
        <v>407</v>
      </c>
      <c r="F81" s="202">
        <v>68</v>
      </c>
      <c r="G81" s="200">
        <v>0.16707616707616707</v>
      </c>
      <c r="H81" s="201">
        <v>0.5</v>
      </c>
      <c r="I81" s="200">
        <v>0.58925476603119586</v>
      </c>
      <c r="J81" s="199">
        <v>0.41074523396880414</v>
      </c>
      <c r="K81" s="198">
        <v>11303.242534960182</v>
      </c>
      <c r="L81" s="197">
        <v>6660.4895353318234</v>
      </c>
      <c r="M81" s="198">
        <v>39864.988836471348</v>
      </c>
      <c r="N81" s="197">
        <v>51471.871335542244</v>
      </c>
      <c r="O81" s="196">
        <v>4.5537261698440208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95">
        <v>23</v>
      </c>
      <c r="B82" s="195" t="s">
        <v>13</v>
      </c>
      <c r="C82" s="195" t="s">
        <v>13</v>
      </c>
      <c r="D82" s="195">
        <v>5</v>
      </c>
      <c r="E82" s="194">
        <v>189</v>
      </c>
      <c r="F82" s="193">
        <v>13</v>
      </c>
      <c r="G82" s="191">
        <v>6.8783068783068779E-2</v>
      </c>
      <c r="H82" s="192">
        <v>0.5</v>
      </c>
      <c r="I82" s="191">
        <v>0.29345372460496616</v>
      </c>
      <c r="J82" s="190">
        <v>0.70654627539503378</v>
      </c>
      <c r="K82" s="189">
        <v>4642.7529996283583</v>
      </c>
      <c r="L82" s="188">
        <v>4642.7529996283583</v>
      </c>
      <c r="M82" s="189">
        <v>11606.882499070896</v>
      </c>
      <c r="N82" s="188">
        <v>11606.882499070896</v>
      </c>
      <c r="O82" s="187"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P166"/>
  <sheetViews>
    <sheetView showGridLines="0" topLeftCell="A46" workbookViewId="0">
      <selection activeCell="H56" sqref="H56"/>
    </sheetView>
  </sheetViews>
  <sheetFormatPr defaultColWidth="9.109375" defaultRowHeight="13.2" x14ac:dyDescent="0.25"/>
  <cols>
    <col min="1" max="1" width="5" style="180" customWidth="1"/>
    <col min="2" max="2" width="9.109375" style="179"/>
    <col min="3" max="5" width="10.6640625" style="179" customWidth="1"/>
    <col min="6" max="6" width="10.88671875" style="179" customWidth="1"/>
    <col min="7" max="7" width="11.5546875" style="179" customWidth="1"/>
    <col min="8" max="8" width="10.88671875" style="179" customWidth="1"/>
    <col min="9" max="9" width="12.44140625" style="179" customWidth="1"/>
    <col min="10" max="10" width="9.33203125" style="179" customWidth="1"/>
    <col min="11" max="11" width="9.5546875" style="179" customWidth="1"/>
    <col min="12" max="12" width="8.6640625" style="179" customWidth="1"/>
    <col min="13" max="13" width="10" style="179" customWidth="1"/>
    <col min="14" max="14" width="10.88671875" style="179" customWidth="1"/>
    <col min="15" max="15" width="12.109375" style="179" customWidth="1"/>
    <col min="16" max="16" width="10.6640625" style="179" customWidth="1"/>
    <col min="17" max="20" width="11.88671875" style="180" customWidth="1"/>
    <col min="21" max="21" width="10.44140625" style="180" customWidth="1"/>
    <col min="22" max="42" width="9.109375" style="180"/>
    <col min="43" max="16384" width="9.109375" style="179"/>
  </cols>
  <sheetData>
    <row r="1" spans="1:21" s="180" customFormat="1" ht="21.75" customHeight="1" x14ac:dyDescent="0.35">
      <c r="A1" s="236" t="s">
        <v>302</v>
      </c>
      <c r="B1" s="236"/>
      <c r="C1" s="236"/>
      <c r="D1" s="236"/>
      <c r="E1" s="236"/>
    </row>
    <row r="2" spans="1:21" s="180" customFormat="1" x14ac:dyDescent="0.25"/>
    <row r="3" spans="1:21" s="180" customFormat="1" x14ac:dyDescent="0.25"/>
    <row r="4" spans="1:21" s="180" customFormat="1" ht="14.4" x14ac:dyDescent="0.3">
      <c r="A4" s="235">
        <v>1</v>
      </c>
      <c r="B4" s="234" t="s">
        <v>35</v>
      </c>
      <c r="C4" s="232" t="s">
        <v>0</v>
      </c>
      <c r="D4" s="232" t="s">
        <v>1</v>
      </c>
      <c r="E4" s="233" t="s">
        <v>64</v>
      </c>
      <c r="F4" s="233" t="s">
        <v>65</v>
      </c>
      <c r="G4" s="233" t="s">
        <v>66</v>
      </c>
      <c r="H4" s="232" t="s">
        <v>5</v>
      </c>
      <c r="I4" s="233" t="s">
        <v>67</v>
      </c>
      <c r="J4" s="233" t="s">
        <v>68</v>
      </c>
      <c r="K4" s="232" t="s">
        <v>69</v>
      </c>
      <c r="L4" s="233" t="s">
        <v>70</v>
      </c>
      <c r="M4" s="233" t="s">
        <v>71</v>
      </c>
      <c r="N4" s="232" t="s">
        <v>72</v>
      </c>
      <c r="O4" s="231" t="s">
        <v>73</v>
      </c>
    </row>
    <row r="5" spans="1:21" s="180" customFormat="1" x14ac:dyDescent="0.25">
      <c r="A5" s="213">
        <v>2</v>
      </c>
      <c r="B5" s="214" t="s">
        <v>74</v>
      </c>
      <c r="C5" s="213">
        <v>0</v>
      </c>
      <c r="D5" s="213">
        <v>1</v>
      </c>
      <c r="E5" s="212">
        <v>8321</v>
      </c>
      <c r="F5" s="212">
        <v>44</v>
      </c>
      <c r="G5" s="210">
        <f t="shared" ref="G5:G26" si="0">+F5/E5</f>
        <v>5.2878259824540317E-3</v>
      </c>
      <c r="H5" s="211">
        <v>0.1</v>
      </c>
      <c r="I5" s="210">
        <f t="shared" ref="I5:I26" si="1">+(D5*G5)/(1+D5*(1-H5)*G5)</f>
        <v>5.2627801832404366E-3</v>
      </c>
      <c r="J5" s="209">
        <f t="shared" ref="J5:J26" si="2">1-I5</f>
        <v>0.99473721981675955</v>
      </c>
      <c r="K5" s="208">
        <v>100000</v>
      </c>
      <c r="L5" s="207">
        <f t="shared" ref="L5:L25" si="3">+K5-K6</f>
        <v>526.27801832403929</v>
      </c>
      <c r="M5" s="208">
        <f>0.1*D5*L5+(K6*D5)</f>
        <v>99526.349783508369</v>
      </c>
      <c r="N5" s="207">
        <f t="shared" ref="N5:N25" si="4">+N6+M5</f>
        <v>7481241.514653625</v>
      </c>
      <c r="O5" s="206">
        <f t="shared" ref="O5:O26" si="5">+N5/K5</f>
        <v>74.812415146536253</v>
      </c>
      <c r="Q5" s="228"/>
      <c r="R5" s="228"/>
      <c r="S5" s="228"/>
      <c r="T5" s="228"/>
      <c r="U5" s="228"/>
    </row>
    <row r="6" spans="1:21" s="227" customFormat="1" ht="12" x14ac:dyDescent="0.25">
      <c r="A6" s="204">
        <v>3</v>
      </c>
      <c r="B6" s="205" t="s">
        <v>15</v>
      </c>
      <c r="C6" s="204">
        <v>1</v>
      </c>
      <c r="D6" s="204">
        <v>4</v>
      </c>
      <c r="E6" s="202">
        <v>37413</v>
      </c>
      <c r="F6" s="202">
        <v>17</v>
      </c>
      <c r="G6" s="200">
        <f t="shared" si="0"/>
        <v>4.5438751236201322E-4</v>
      </c>
      <c r="H6" s="201">
        <v>0.4</v>
      </c>
      <c r="I6" s="200">
        <f t="shared" si="1"/>
        <v>1.8155701157158953E-3</v>
      </c>
      <c r="J6" s="199">
        <f t="shared" si="2"/>
        <v>0.99818442988428413</v>
      </c>
      <c r="K6" s="198">
        <f t="shared" ref="K6:K26" si="6">+K5-(K5*I5)</f>
        <v>99473.721981675961</v>
      </c>
      <c r="L6" s="197">
        <f t="shared" si="3"/>
        <v>180.60151692896034</v>
      </c>
      <c r="M6" s="198">
        <f>0.4*D6*L6+(K7*D6)</f>
        <v>397461.44428607431</v>
      </c>
      <c r="N6" s="197">
        <f t="shared" si="4"/>
        <v>7381715.1648701169</v>
      </c>
      <c r="O6" s="196">
        <f t="shared" si="5"/>
        <v>74.207690411241487</v>
      </c>
      <c r="Q6" s="229"/>
      <c r="R6" s="229"/>
      <c r="S6" s="229"/>
      <c r="T6" s="229"/>
      <c r="U6" s="229"/>
    </row>
    <row r="7" spans="1:21" s="180" customFormat="1" x14ac:dyDescent="0.25">
      <c r="A7" s="204">
        <v>4</v>
      </c>
      <c r="B7" s="205" t="s">
        <v>16</v>
      </c>
      <c r="C7" s="204">
        <v>5</v>
      </c>
      <c r="D7" s="204">
        <v>5</v>
      </c>
      <c r="E7" s="202">
        <v>48077</v>
      </c>
      <c r="F7" s="202">
        <v>17</v>
      </c>
      <c r="G7" s="200">
        <f t="shared" si="0"/>
        <v>3.5359943424090524E-4</v>
      </c>
      <c r="H7" s="201">
        <v>0.5</v>
      </c>
      <c r="I7" s="200">
        <f t="shared" si="1"/>
        <v>1.7664356445931486E-3</v>
      </c>
      <c r="J7" s="199">
        <f t="shared" si="2"/>
        <v>0.99823356435540689</v>
      </c>
      <c r="K7" s="198">
        <f t="shared" si="6"/>
        <v>99293.120464747</v>
      </c>
      <c r="L7" s="197">
        <f t="shared" si="3"/>
        <v>175.39490725181531</v>
      </c>
      <c r="M7" s="198">
        <f t="shared" ref="M7:M25" si="7">0.5*D7*(K7+K8)</f>
        <v>496027.11505560548</v>
      </c>
      <c r="N7" s="197">
        <f t="shared" si="4"/>
        <v>6984253.7205840424</v>
      </c>
      <c r="O7" s="196">
        <f t="shared" si="5"/>
        <v>70.339754535801191</v>
      </c>
      <c r="Q7" s="229"/>
      <c r="R7" s="229"/>
      <c r="S7" s="229"/>
      <c r="T7" s="229"/>
      <c r="U7" s="229"/>
    </row>
    <row r="8" spans="1:21" s="180" customFormat="1" x14ac:dyDescent="0.25">
      <c r="A8" s="204">
        <v>5</v>
      </c>
      <c r="B8" s="205" t="s">
        <v>17</v>
      </c>
      <c r="C8" s="204">
        <v>10</v>
      </c>
      <c r="D8" s="204">
        <v>5</v>
      </c>
      <c r="E8" s="202">
        <v>52557</v>
      </c>
      <c r="F8" s="202">
        <v>33</v>
      </c>
      <c r="G8" s="200">
        <f t="shared" si="0"/>
        <v>6.2788971973286149E-4</v>
      </c>
      <c r="H8" s="201">
        <v>0.5</v>
      </c>
      <c r="I8" s="200">
        <f t="shared" si="1"/>
        <v>3.1345282534978483E-3</v>
      </c>
      <c r="J8" s="199">
        <f t="shared" si="2"/>
        <v>0.9968654717465022</v>
      </c>
      <c r="K8" s="198">
        <f t="shared" si="6"/>
        <v>99117.725557495185</v>
      </c>
      <c r="L8" s="197">
        <f t="shared" si="3"/>
        <v>310.68731118240976</v>
      </c>
      <c r="M8" s="198">
        <f t="shared" si="7"/>
        <v>494811.90950951993</v>
      </c>
      <c r="N8" s="197">
        <f t="shared" si="4"/>
        <v>6488226.6055284366</v>
      </c>
      <c r="O8" s="196">
        <f t="shared" si="5"/>
        <v>65.459801150953709</v>
      </c>
      <c r="Q8" s="229"/>
      <c r="R8" s="230"/>
      <c r="S8" s="229"/>
      <c r="T8" s="229"/>
      <c r="U8" s="229"/>
    </row>
    <row r="9" spans="1:21" s="180" customFormat="1" x14ac:dyDescent="0.25">
      <c r="A9" s="204">
        <v>6</v>
      </c>
      <c r="B9" s="205" t="s">
        <v>18</v>
      </c>
      <c r="C9" s="204">
        <v>15</v>
      </c>
      <c r="D9" s="204">
        <v>5</v>
      </c>
      <c r="E9" s="202">
        <v>59791</v>
      </c>
      <c r="F9" s="202">
        <v>71</v>
      </c>
      <c r="G9" s="200">
        <f t="shared" si="0"/>
        <v>1.1874696860731549E-3</v>
      </c>
      <c r="H9" s="201">
        <v>0.5</v>
      </c>
      <c r="I9" s="200">
        <f t="shared" si="1"/>
        <v>5.9197745483045268E-3</v>
      </c>
      <c r="J9" s="199">
        <f t="shared" si="2"/>
        <v>0.9940802254516955</v>
      </c>
      <c r="K9" s="198">
        <f t="shared" si="6"/>
        <v>98807.038246312775</v>
      </c>
      <c r="L9" s="197">
        <f t="shared" si="3"/>
        <v>584.91539020386699</v>
      </c>
      <c r="M9" s="198">
        <f t="shared" si="7"/>
        <v>492572.90275605425</v>
      </c>
      <c r="N9" s="197">
        <f t="shared" si="4"/>
        <v>5993414.6960189166</v>
      </c>
      <c r="O9" s="196">
        <f t="shared" si="5"/>
        <v>60.657770968482353</v>
      </c>
      <c r="Q9" s="229"/>
      <c r="R9" s="229"/>
      <c r="S9" s="229"/>
      <c r="T9" s="229"/>
      <c r="U9" s="229"/>
    </row>
    <row r="10" spans="1:21" s="180" customFormat="1" x14ac:dyDescent="0.25">
      <c r="A10" s="204">
        <v>7</v>
      </c>
      <c r="B10" s="205" t="s">
        <v>19</v>
      </c>
      <c r="C10" s="204">
        <v>20</v>
      </c>
      <c r="D10" s="204">
        <v>5</v>
      </c>
      <c r="E10" s="202">
        <v>59802</v>
      </c>
      <c r="F10" s="202">
        <v>86</v>
      </c>
      <c r="G10" s="200">
        <f t="shared" si="0"/>
        <v>1.4380789940135782E-3</v>
      </c>
      <c r="H10" s="201">
        <v>0.5</v>
      </c>
      <c r="I10" s="200">
        <f t="shared" si="1"/>
        <v>7.1646366862722242E-3</v>
      </c>
      <c r="J10" s="199">
        <f t="shared" si="2"/>
        <v>0.99283536331372779</v>
      </c>
      <c r="K10" s="198">
        <f t="shared" si="6"/>
        <v>98222.122856108908</v>
      </c>
      <c r="L10" s="197">
        <f t="shared" si="3"/>
        <v>703.72582481842255</v>
      </c>
      <c r="M10" s="198">
        <f t="shared" si="7"/>
        <v>489351.29971849849</v>
      </c>
      <c r="N10" s="197">
        <f t="shared" si="4"/>
        <v>5500841.7932628626</v>
      </c>
      <c r="O10" s="196">
        <f t="shared" si="5"/>
        <v>56.004102062845391</v>
      </c>
      <c r="Q10" s="229"/>
      <c r="R10" s="229"/>
      <c r="S10" s="229"/>
      <c r="T10" s="229"/>
      <c r="U10" s="229"/>
    </row>
    <row r="11" spans="1:21" s="180" customFormat="1" x14ac:dyDescent="0.25">
      <c r="A11" s="204">
        <v>8</v>
      </c>
      <c r="B11" s="205" t="s">
        <v>20</v>
      </c>
      <c r="C11" s="204">
        <v>25</v>
      </c>
      <c r="D11" s="204">
        <v>5</v>
      </c>
      <c r="E11" s="202">
        <v>65392</v>
      </c>
      <c r="F11" s="202">
        <v>84</v>
      </c>
      <c r="G11" s="200">
        <f t="shared" si="0"/>
        <v>1.2845608025446537E-3</v>
      </c>
      <c r="H11" s="201">
        <v>0.5</v>
      </c>
      <c r="I11" s="200">
        <f t="shared" si="1"/>
        <v>6.4022438340294498E-3</v>
      </c>
      <c r="J11" s="199">
        <f t="shared" si="2"/>
        <v>0.99359775616597057</v>
      </c>
      <c r="K11" s="198">
        <f t="shared" si="6"/>
        <v>97518.397031290486</v>
      </c>
      <c r="L11" s="197">
        <f t="shared" si="3"/>
        <v>624.33655609801644</v>
      </c>
      <c r="M11" s="198">
        <f t="shared" si="7"/>
        <v>486031.14376620739</v>
      </c>
      <c r="N11" s="197">
        <f t="shared" si="4"/>
        <v>5011490.4935443643</v>
      </c>
      <c r="O11" s="196">
        <f t="shared" si="5"/>
        <v>51.390205808411103</v>
      </c>
      <c r="Q11" s="228"/>
      <c r="R11" s="228"/>
      <c r="S11" s="228"/>
      <c r="T11" s="228"/>
      <c r="U11" s="228"/>
    </row>
    <row r="12" spans="1:21" s="180" customFormat="1" x14ac:dyDescent="0.25">
      <c r="A12" s="204">
        <v>9</v>
      </c>
      <c r="B12" s="205" t="s">
        <v>21</v>
      </c>
      <c r="C12" s="204">
        <v>30</v>
      </c>
      <c r="D12" s="204">
        <v>5</v>
      </c>
      <c r="E12" s="202">
        <v>68904</v>
      </c>
      <c r="F12" s="202">
        <v>139</v>
      </c>
      <c r="G12" s="200">
        <f t="shared" si="0"/>
        <v>2.0172994310925347E-3</v>
      </c>
      <c r="H12" s="201">
        <v>0.5</v>
      </c>
      <c r="I12" s="200">
        <f t="shared" si="1"/>
        <v>1.0035883699270052E-2</v>
      </c>
      <c r="J12" s="199">
        <f t="shared" si="2"/>
        <v>0.98996411630073</v>
      </c>
      <c r="K12" s="198">
        <f t="shared" si="6"/>
        <v>96894.060475192469</v>
      </c>
      <c r="L12" s="197">
        <f t="shared" si="3"/>
        <v>972.41752207906393</v>
      </c>
      <c r="M12" s="198">
        <f t="shared" si="7"/>
        <v>482039.25857076468</v>
      </c>
      <c r="N12" s="197">
        <f t="shared" si="4"/>
        <v>4525459.3497781567</v>
      </c>
      <c r="O12" s="196">
        <f t="shared" si="5"/>
        <v>46.705229686775262</v>
      </c>
    </row>
    <row r="13" spans="1:21" s="180" customFormat="1" x14ac:dyDescent="0.25">
      <c r="A13" s="204">
        <v>10</v>
      </c>
      <c r="B13" s="205" t="s">
        <v>22</v>
      </c>
      <c r="C13" s="204">
        <v>35</v>
      </c>
      <c r="D13" s="204">
        <v>5</v>
      </c>
      <c r="E13" s="202">
        <v>67059</v>
      </c>
      <c r="F13" s="202">
        <v>214</v>
      </c>
      <c r="G13" s="200">
        <f t="shared" si="0"/>
        <v>3.1912196722289326E-3</v>
      </c>
      <c r="H13" s="201">
        <v>0.5</v>
      </c>
      <c r="I13" s="200">
        <f t="shared" si="1"/>
        <v>1.5829807379353199E-2</v>
      </c>
      <c r="J13" s="199">
        <f t="shared" si="2"/>
        <v>0.98417019262064676</v>
      </c>
      <c r="K13" s="198">
        <f t="shared" si="6"/>
        <v>95921.642953113405</v>
      </c>
      <c r="L13" s="197">
        <f t="shared" si="3"/>
        <v>1518.4211314588756</v>
      </c>
      <c r="M13" s="198">
        <f t="shared" si="7"/>
        <v>475812.1619369199</v>
      </c>
      <c r="N13" s="197">
        <f t="shared" si="4"/>
        <v>4043420.0912073916</v>
      </c>
      <c r="O13" s="196">
        <f t="shared" si="5"/>
        <v>42.153365671434749</v>
      </c>
    </row>
    <row r="14" spans="1:21" s="180" customFormat="1" x14ac:dyDescent="0.25">
      <c r="A14" s="204">
        <v>11</v>
      </c>
      <c r="B14" s="205" t="s">
        <v>23</v>
      </c>
      <c r="C14" s="204">
        <v>40</v>
      </c>
      <c r="D14" s="204">
        <v>5</v>
      </c>
      <c r="E14" s="202">
        <v>67987</v>
      </c>
      <c r="F14" s="202">
        <v>284</v>
      </c>
      <c r="G14" s="200">
        <f t="shared" si="0"/>
        <v>4.1772691838145529E-3</v>
      </c>
      <c r="H14" s="201">
        <v>0.5</v>
      </c>
      <c r="I14" s="200">
        <f t="shared" si="1"/>
        <v>2.0670480515888611E-2</v>
      </c>
      <c r="J14" s="199">
        <f t="shared" si="2"/>
        <v>0.9793295194841114</v>
      </c>
      <c r="K14" s="198">
        <f t="shared" si="6"/>
        <v>94403.22182165453</v>
      </c>
      <c r="L14" s="197">
        <f t="shared" si="3"/>
        <v>1951.3599573016254</v>
      </c>
      <c r="M14" s="198">
        <f t="shared" si="7"/>
        <v>467137.70921501855</v>
      </c>
      <c r="N14" s="197">
        <f t="shared" si="4"/>
        <v>3567607.9292704719</v>
      </c>
      <c r="O14" s="196">
        <f t="shared" si="5"/>
        <v>37.791167085487352</v>
      </c>
    </row>
    <row r="15" spans="1:21" s="180" customFormat="1" x14ac:dyDescent="0.25">
      <c r="A15" s="204">
        <v>12</v>
      </c>
      <c r="B15" s="205" t="s">
        <v>24</v>
      </c>
      <c r="C15" s="204">
        <v>45</v>
      </c>
      <c r="D15" s="204">
        <v>5</v>
      </c>
      <c r="E15" s="202">
        <v>71359</v>
      </c>
      <c r="F15" s="202">
        <v>362</v>
      </c>
      <c r="G15" s="200">
        <f t="shared" si="0"/>
        <v>5.0729410445774182E-3</v>
      </c>
      <c r="H15" s="201">
        <v>0.5</v>
      </c>
      <c r="I15" s="200">
        <f t="shared" si="1"/>
        <v>2.5047049706631241E-2</v>
      </c>
      <c r="J15" s="199">
        <f t="shared" si="2"/>
        <v>0.9749529502933687</v>
      </c>
      <c r="K15" s="198">
        <f t="shared" si="6"/>
        <v>92451.861864352904</v>
      </c>
      <c r="L15" s="197">
        <f t="shared" si="3"/>
        <v>2315.6463795870513</v>
      </c>
      <c r="M15" s="198">
        <f t="shared" si="7"/>
        <v>456470.19337279693</v>
      </c>
      <c r="N15" s="197">
        <f t="shared" si="4"/>
        <v>3100470.2200554535</v>
      </c>
      <c r="O15" s="196">
        <f t="shared" si="5"/>
        <v>33.536049545486939</v>
      </c>
    </row>
    <row r="16" spans="1:21" s="180" customFormat="1" x14ac:dyDescent="0.25">
      <c r="A16" s="204">
        <v>13</v>
      </c>
      <c r="B16" s="205" t="s">
        <v>25</v>
      </c>
      <c r="C16" s="204">
        <v>50</v>
      </c>
      <c r="D16" s="204">
        <v>5</v>
      </c>
      <c r="E16" s="202">
        <v>61703</v>
      </c>
      <c r="F16" s="202">
        <v>435</v>
      </c>
      <c r="G16" s="200">
        <f t="shared" si="0"/>
        <v>7.0499003289953488E-3</v>
      </c>
      <c r="H16" s="201">
        <v>0.5</v>
      </c>
      <c r="I16" s="200">
        <f t="shared" si="1"/>
        <v>3.4638997937586104E-2</v>
      </c>
      <c r="J16" s="199">
        <f t="shared" si="2"/>
        <v>0.96536100206241393</v>
      </c>
      <c r="K16" s="198">
        <f t="shared" si="6"/>
        <v>90136.215484765853</v>
      </c>
      <c r="L16" s="197">
        <f t="shared" si="3"/>
        <v>3122.2281822786172</v>
      </c>
      <c r="M16" s="198">
        <f t="shared" si="7"/>
        <v>442875.50696813269</v>
      </c>
      <c r="N16" s="197">
        <f t="shared" si="4"/>
        <v>2644000.0266826567</v>
      </c>
      <c r="O16" s="196">
        <f t="shared" si="5"/>
        <v>29.333381842834591</v>
      </c>
    </row>
    <row r="17" spans="1:42" s="180" customFormat="1" x14ac:dyDescent="0.25">
      <c r="A17" s="204">
        <v>14</v>
      </c>
      <c r="B17" s="205" t="s">
        <v>26</v>
      </c>
      <c r="C17" s="204">
        <v>55</v>
      </c>
      <c r="D17" s="204">
        <v>5</v>
      </c>
      <c r="E17" s="202">
        <v>51231</v>
      </c>
      <c r="F17" s="202">
        <v>466</v>
      </c>
      <c r="G17" s="200">
        <f t="shared" si="0"/>
        <v>9.0960551228748219E-3</v>
      </c>
      <c r="H17" s="201">
        <v>0.5</v>
      </c>
      <c r="I17" s="200">
        <f t="shared" si="1"/>
        <v>4.4469043438430417E-2</v>
      </c>
      <c r="J17" s="199">
        <f t="shared" si="2"/>
        <v>0.95553095656156961</v>
      </c>
      <c r="K17" s="198">
        <f t="shared" si="6"/>
        <v>87013.987302487236</v>
      </c>
      <c r="L17" s="197">
        <f t="shared" si="3"/>
        <v>3869.4287811053364</v>
      </c>
      <c r="M17" s="198">
        <f t="shared" si="7"/>
        <v>425396.36455967277</v>
      </c>
      <c r="N17" s="197">
        <f t="shared" si="4"/>
        <v>2201124.519714524</v>
      </c>
      <c r="O17" s="196">
        <f t="shared" si="5"/>
        <v>25.296214872474948</v>
      </c>
    </row>
    <row r="18" spans="1:42" s="180" customFormat="1" x14ac:dyDescent="0.25">
      <c r="A18" s="204">
        <v>15</v>
      </c>
      <c r="B18" s="205" t="s">
        <v>27</v>
      </c>
      <c r="C18" s="204">
        <v>60</v>
      </c>
      <c r="D18" s="204">
        <v>5</v>
      </c>
      <c r="E18" s="202">
        <v>38823</v>
      </c>
      <c r="F18" s="202">
        <v>514</v>
      </c>
      <c r="G18" s="200">
        <f t="shared" si="0"/>
        <v>1.3239574479045927E-2</v>
      </c>
      <c r="H18" s="201">
        <v>0.5</v>
      </c>
      <c r="I18" s="200">
        <f t="shared" si="1"/>
        <v>6.4076992121272561E-2</v>
      </c>
      <c r="J18" s="199">
        <f t="shared" si="2"/>
        <v>0.9359230078787274</v>
      </c>
      <c r="K18" s="198">
        <f t="shared" si="6"/>
        <v>83144.558521381899</v>
      </c>
      <c r="L18" s="197">
        <f t="shared" si="3"/>
        <v>5327.6532213012688</v>
      </c>
      <c r="M18" s="198">
        <f t="shared" si="7"/>
        <v>402403.65955365635</v>
      </c>
      <c r="N18" s="197">
        <f t="shared" si="4"/>
        <v>1775728.1551548513</v>
      </c>
      <c r="O18" s="196">
        <f t="shared" si="5"/>
        <v>21.357118093280818</v>
      </c>
    </row>
    <row r="19" spans="1:42" s="180" customFormat="1" x14ac:dyDescent="0.25">
      <c r="A19" s="204">
        <v>16</v>
      </c>
      <c r="B19" s="205" t="s">
        <v>28</v>
      </c>
      <c r="C19" s="204">
        <v>65</v>
      </c>
      <c r="D19" s="204">
        <v>5</v>
      </c>
      <c r="E19" s="202">
        <v>27916</v>
      </c>
      <c r="F19" s="202">
        <v>562</v>
      </c>
      <c r="G19" s="200">
        <f t="shared" si="0"/>
        <v>2.013182404355925E-2</v>
      </c>
      <c r="H19" s="201">
        <v>0.5</v>
      </c>
      <c r="I19" s="200">
        <f t="shared" si="1"/>
        <v>9.5835749121789826E-2</v>
      </c>
      <c r="J19" s="199">
        <f t="shared" si="2"/>
        <v>0.90416425087821017</v>
      </c>
      <c r="K19" s="198">
        <f t="shared" si="6"/>
        <v>77816.905300080631</v>
      </c>
      <c r="L19" s="197">
        <f t="shared" si="3"/>
        <v>7457.6414137726097</v>
      </c>
      <c r="M19" s="198">
        <f t="shared" si="7"/>
        <v>370440.42296597164</v>
      </c>
      <c r="N19" s="197">
        <f t="shared" si="4"/>
        <v>1373324.4956011949</v>
      </c>
      <c r="O19" s="196">
        <f t="shared" si="5"/>
        <v>17.648151006588179</v>
      </c>
    </row>
    <row r="20" spans="1:42" s="227" customFormat="1" ht="12" x14ac:dyDescent="0.25">
      <c r="A20" s="204">
        <v>17</v>
      </c>
      <c r="B20" s="205" t="s">
        <v>29</v>
      </c>
      <c r="C20" s="204">
        <v>70</v>
      </c>
      <c r="D20" s="204">
        <v>5</v>
      </c>
      <c r="E20" s="202">
        <v>25451</v>
      </c>
      <c r="F20" s="202">
        <v>705</v>
      </c>
      <c r="G20" s="200">
        <f t="shared" si="0"/>
        <v>2.7700286825665003E-2</v>
      </c>
      <c r="H20" s="201">
        <v>0.5</v>
      </c>
      <c r="I20" s="200">
        <f t="shared" si="1"/>
        <v>0.12953129880390249</v>
      </c>
      <c r="J20" s="199">
        <f t="shared" si="2"/>
        <v>0.87046870119609754</v>
      </c>
      <c r="K20" s="198">
        <f t="shared" si="6"/>
        <v>70359.263886308021</v>
      </c>
      <c r="L20" s="197">
        <f t="shared" si="3"/>
        <v>9113.7268340799928</v>
      </c>
      <c r="M20" s="198">
        <f t="shared" si="7"/>
        <v>329012.00234634016</v>
      </c>
      <c r="N20" s="197">
        <f t="shared" si="4"/>
        <v>1002884.0726352232</v>
      </c>
      <c r="O20" s="196">
        <f t="shared" si="5"/>
        <v>14.25376016235419</v>
      </c>
    </row>
    <row r="21" spans="1:42" s="180" customFormat="1" x14ac:dyDescent="0.25">
      <c r="A21" s="204">
        <v>18</v>
      </c>
      <c r="B21" s="205" t="s">
        <v>30</v>
      </c>
      <c r="C21" s="204">
        <v>75</v>
      </c>
      <c r="D21" s="204">
        <v>5</v>
      </c>
      <c r="E21" s="202">
        <v>18122</v>
      </c>
      <c r="F21" s="202">
        <v>916</v>
      </c>
      <c r="G21" s="200">
        <f t="shared" si="0"/>
        <v>5.0546297318176801E-2</v>
      </c>
      <c r="H21" s="201">
        <v>0.5</v>
      </c>
      <c r="I21" s="200">
        <f t="shared" si="1"/>
        <v>0.22437781697040959</v>
      </c>
      <c r="J21" s="199">
        <f t="shared" si="2"/>
        <v>0.77562218302959041</v>
      </c>
      <c r="K21" s="198">
        <f t="shared" si="6"/>
        <v>61245.537052228028</v>
      </c>
      <c r="L21" s="197">
        <f t="shared" si="3"/>
        <v>13742.139902959258</v>
      </c>
      <c r="M21" s="198">
        <f t="shared" si="7"/>
        <v>271872.33550374198</v>
      </c>
      <c r="N21" s="197">
        <f t="shared" si="4"/>
        <v>673872.07028888306</v>
      </c>
      <c r="O21" s="196">
        <f t="shared" si="5"/>
        <v>11.002794696929978</v>
      </c>
    </row>
    <row r="22" spans="1:42" s="180" customFormat="1" x14ac:dyDescent="0.25">
      <c r="A22" s="204">
        <v>19</v>
      </c>
      <c r="B22" s="205" t="s">
        <v>31</v>
      </c>
      <c r="C22" s="204">
        <v>80</v>
      </c>
      <c r="D22" s="204">
        <v>5</v>
      </c>
      <c r="E22" s="203">
        <v>10787</v>
      </c>
      <c r="F22" s="202">
        <v>966</v>
      </c>
      <c r="G22" s="200">
        <f t="shared" si="0"/>
        <v>8.9552238805970144E-2</v>
      </c>
      <c r="H22" s="201">
        <v>0.5</v>
      </c>
      <c r="I22" s="200">
        <f t="shared" si="1"/>
        <v>0.36585365853658536</v>
      </c>
      <c r="J22" s="199">
        <f t="shared" si="2"/>
        <v>0.63414634146341464</v>
      </c>
      <c r="K22" s="198">
        <f t="shared" si="6"/>
        <v>47503.397149268771</v>
      </c>
      <c r="L22" s="197">
        <f t="shared" si="3"/>
        <v>17379.291639976378</v>
      </c>
      <c r="M22" s="198">
        <f t="shared" si="7"/>
        <v>194068.75664640291</v>
      </c>
      <c r="N22" s="197">
        <f t="shared" si="4"/>
        <v>401999.73478514107</v>
      </c>
      <c r="O22" s="196">
        <f t="shared" si="5"/>
        <v>8.462547078937261</v>
      </c>
    </row>
    <row r="23" spans="1:42" s="180" customFormat="1" x14ac:dyDescent="0.25">
      <c r="A23" s="204">
        <v>20</v>
      </c>
      <c r="B23" s="205" t="s">
        <v>32</v>
      </c>
      <c r="C23" s="204">
        <v>85</v>
      </c>
      <c r="D23" s="204">
        <v>5</v>
      </c>
      <c r="E23" s="203">
        <v>4792</v>
      </c>
      <c r="F23" s="202">
        <v>691</v>
      </c>
      <c r="G23" s="200">
        <f t="shared" si="0"/>
        <v>0.14419866444073456</v>
      </c>
      <c r="H23" s="201">
        <v>0.5</v>
      </c>
      <c r="I23" s="200">
        <f t="shared" si="1"/>
        <v>0.5299486156913874</v>
      </c>
      <c r="J23" s="199">
        <f t="shared" si="2"/>
        <v>0.4700513843086126</v>
      </c>
      <c r="K23" s="198">
        <f t="shared" si="6"/>
        <v>30124.105509292393</v>
      </c>
      <c r="L23" s="197">
        <f t="shared" si="3"/>
        <v>15964.2280135908</v>
      </c>
      <c r="M23" s="198">
        <f t="shared" si="7"/>
        <v>110709.95751248497</v>
      </c>
      <c r="N23" s="197">
        <f t="shared" si="4"/>
        <v>207930.97813873814</v>
      </c>
      <c r="O23" s="196">
        <f t="shared" si="5"/>
        <v>6.9024780860164494</v>
      </c>
    </row>
    <row r="24" spans="1:42" s="180" customFormat="1" x14ac:dyDescent="0.25">
      <c r="A24" s="204">
        <v>21</v>
      </c>
      <c r="B24" s="204" t="s">
        <v>33</v>
      </c>
      <c r="C24" s="204">
        <v>90</v>
      </c>
      <c r="D24" s="204">
        <v>5</v>
      </c>
      <c r="E24" s="203">
        <v>1857</v>
      </c>
      <c r="F24" s="202">
        <v>345</v>
      </c>
      <c r="G24" s="200">
        <f t="shared" si="0"/>
        <v>0.18578352180936994</v>
      </c>
      <c r="H24" s="201">
        <v>0.5</v>
      </c>
      <c r="I24" s="200">
        <f t="shared" si="1"/>
        <v>0.63430777716492004</v>
      </c>
      <c r="J24" s="199">
        <f t="shared" si="2"/>
        <v>0.36569222283507996</v>
      </c>
      <c r="K24" s="198">
        <f t="shared" si="6"/>
        <v>14159.877495701592</v>
      </c>
      <c r="L24" s="197">
        <f t="shared" si="3"/>
        <v>8981.7204192260524</v>
      </c>
      <c r="M24" s="198">
        <f t="shared" si="7"/>
        <v>48345.086430442825</v>
      </c>
      <c r="N24" s="197">
        <f t="shared" si="4"/>
        <v>97221.020626253186</v>
      </c>
      <c r="O24" s="196">
        <f t="shared" si="5"/>
        <v>6.8659506874805833</v>
      </c>
    </row>
    <row r="25" spans="1:42" s="184" customFormat="1" x14ac:dyDescent="0.25">
      <c r="A25" s="204">
        <v>22</v>
      </c>
      <c r="B25" s="204" t="s">
        <v>34</v>
      </c>
      <c r="C25" s="204">
        <v>95</v>
      </c>
      <c r="D25" s="204">
        <v>5</v>
      </c>
      <c r="E25" s="203">
        <v>693</v>
      </c>
      <c r="F25" s="202">
        <v>113</v>
      </c>
      <c r="G25" s="200">
        <f t="shared" si="0"/>
        <v>0.16305916305916307</v>
      </c>
      <c r="H25" s="201">
        <v>0.5</v>
      </c>
      <c r="I25" s="200">
        <f t="shared" si="1"/>
        <v>0.57919015889287551</v>
      </c>
      <c r="J25" s="199">
        <f t="shared" si="2"/>
        <v>0.42080984110712449</v>
      </c>
      <c r="K25" s="198">
        <f t="shared" si="6"/>
        <v>5178.1570764755397</v>
      </c>
      <c r="L25" s="197">
        <f t="shared" si="3"/>
        <v>2999.1376198961357</v>
      </c>
      <c r="M25" s="198">
        <f t="shared" si="7"/>
        <v>18392.941332637361</v>
      </c>
      <c r="N25" s="197">
        <f t="shared" si="4"/>
        <v>48875.934195810369</v>
      </c>
      <c r="O25" s="196">
        <f t="shared" si="5"/>
        <v>9.4388666612402723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2" s="184" customFormat="1" x14ac:dyDescent="0.25">
      <c r="A26" s="195">
        <v>23</v>
      </c>
      <c r="B26" s="195" t="s">
        <v>13</v>
      </c>
      <c r="C26" s="195" t="s">
        <v>13</v>
      </c>
      <c r="D26" s="195">
        <v>5</v>
      </c>
      <c r="E26" s="194">
        <v>362</v>
      </c>
      <c r="F26" s="193">
        <v>20</v>
      </c>
      <c r="G26" s="191">
        <f t="shared" si="0"/>
        <v>5.5248618784530384E-2</v>
      </c>
      <c r="H26" s="192">
        <v>0.5</v>
      </c>
      <c r="I26" s="191">
        <f t="shared" si="1"/>
        <v>0.24271844660194172</v>
      </c>
      <c r="J26" s="190">
        <f t="shared" si="2"/>
        <v>0.75728155339805825</v>
      </c>
      <c r="K26" s="189">
        <f t="shared" si="6"/>
        <v>2179.019456579404</v>
      </c>
      <c r="L26" s="188">
        <f>+K26-L48</f>
        <v>-7828.1098091062267</v>
      </c>
      <c r="M26" s="189">
        <f>0.5*D26*(K26+L48)</f>
        <v>30465.371805662588</v>
      </c>
      <c r="N26" s="188">
        <f>+O48+M26</f>
        <v>30482.992863173007</v>
      </c>
      <c r="O26" s="187">
        <f t="shared" si="5"/>
        <v>13.989316511668422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</row>
    <row r="27" spans="1:42" s="225" customFormat="1" ht="10.199999999999999" x14ac:dyDescent="0.25">
      <c r="A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</row>
    <row r="28" spans="1:42" s="221" customFormat="1" ht="11.4" x14ac:dyDescent="0.2">
      <c r="A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</row>
    <row r="29" spans="1:42" s="221" customFormat="1" ht="11.4" x14ac:dyDescent="0.2">
      <c r="A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</row>
    <row r="30" spans="1:42" s="223" customFormat="1" ht="25.8" x14ac:dyDescent="0.5">
      <c r="A30" s="224" t="s">
        <v>303</v>
      </c>
    </row>
    <row r="31" spans="1:42" s="221" customFormat="1" ht="11.4" x14ac:dyDescent="0.2">
      <c r="A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</row>
    <row r="32" spans="1:42" s="221" customFormat="1" ht="14.4" x14ac:dyDescent="0.3">
      <c r="A32" s="217">
        <v>1</v>
      </c>
      <c r="B32" s="217" t="s">
        <v>35</v>
      </c>
      <c r="C32" s="215" t="s">
        <v>0</v>
      </c>
      <c r="D32" s="215" t="s">
        <v>1</v>
      </c>
      <c r="E32" s="216" t="s">
        <v>64</v>
      </c>
      <c r="F32" s="216" t="s">
        <v>65</v>
      </c>
      <c r="G32" s="216" t="s">
        <v>66</v>
      </c>
      <c r="H32" s="215" t="s">
        <v>5</v>
      </c>
      <c r="I32" s="216" t="s">
        <v>67</v>
      </c>
      <c r="J32" s="216" t="s">
        <v>68</v>
      </c>
      <c r="K32" s="215" t="s">
        <v>69</v>
      </c>
      <c r="L32" s="216" t="s">
        <v>70</v>
      </c>
      <c r="M32" s="216" t="s">
        <v>71</v>
      </c>
      <c r="N32" s="215" t="s">
        <v>72</v>
      </c>
      <c r="O32" s="215" t="s">
        <v>73</v>
      </c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</row>
    <row r="33" spans="1:42" s="221" customFormat="1" ht="12" x14ac:dyDescent="0.25">
      <c r="A33" s="213">
        <v>2</v>
      </c>
      <c r="B33" s="214" t="s">
        <v>74</v>
      </c>
      <c r="C33" s="213">
        <v>0</v>
      </c>
      <c r="D33" s="213">
        <v>1</v>
      </c>
      <c r="E33" s="212">
        <v>4212</v>
      </c>
      <c r="F33" s="212">
        <v>23</v>
      </c>
      <c r="G33" s="210">
        <f t="shared" ref="G33:G54" si="8">+F33/E33</f>
        <v>5.4605887939221274E-3</v>
      </c>
      <c r="H33" s="211">
        <v>0.1</v>
      </c>
      <c r="I33" s="210">
        <f t="shared" ref="I33:I54" si="9">+(D33*G33)/(1+D33*(1-H33)*G33)</f>
        <v>5.4338838093888064E-3</v>
      </c>
      <c r="J33" s="209">
        <f t="shared" ref="J33:J54" si="10">1-I33</f>
        <v>0.99456611619061119</v>
      </c>
      <c r="K33" s="208">
        <v>100000</v>
      </c>
      <c r="L33" s="207">
        <f t="shared" ref="L33:L54" si="11">+K33-K34</f>
        <v>543.38838093887898</v>
      </c>
      <c r="M33" s="208">
        <f>0.1*D33*L33+(K34*D33)</f>
        <v>99510.950457155006</v>
      </c>
      <c r="N33" s="207">
        <f t="shared" ref="N33:N54" si="12">+N34+M33</f>
        <v>7440907.9019195111</v>
      </c>
      <c r="O33" s="206">
        <f t="shared" ref="O33:O54" si="13">+N33/K33</f>
        <v>74.409079019195104</v>
      </c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</row>
    <row r="34" spans="1:42" s="221" customFormat="1" ht="12" x14ac:dyDescent="0.25">
      <c r="A34" s="204">
        <v>3</v>
      </c>
      <c r="B34" s="205" t="s">
        <v>15</v>
      </c>
      <c r="C34" s="204">
        <v>1</v>
      </c>
      <c r="D34" s="204">
        <v>4</v>
      </c>
      <c r="E34" s="202">
        <v>19218</v>
      </c>
      <c r="F34" s="202">
        <v>10</v>
      </c>
      <c r="G34" s="200">
        <f t="shared" si="8"/>
        <v>5.2034550941825375E-4</v>
      </c>
      <c r="H34" s="201">
        <v>0.4</v>
      </c>
      <c r="I34" s="200">
        <f t="shared" si="9"/>
        <v>2.0787859889824342E-3</v>
      </c>
      <c r="J34" s="199">
        <f t="shared" si="10"/>
        <v>0.99792121401101752</v>
      </c>
      <c r="K34" s="198">
        <f t="shared" ref="K34:K54" si="14">+K33-(K33*I33)</f>
        <v>99456.611619061121</v>
      </c>
      <c r="L34" s="197">
        <f t="shared" si="11"/>
        <v>206.74901074537775</v>
      </c>
      <c r="M34" s="198">
        <f>0.4*D34*L34+(K35*D34)</f>
        <v>397330.24885045557</v>
      </c>
      <c r="N34" s="197">
        <f t="shared" si="12"/>
        <v>7341396.9514623564</v>
      </c>
      <c r="O34" s="196">
        <f t="shared" si="13"/>
        <v>73.815072039467694</v>
      </c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</row>
    <row r="35" spans="1:42" s="221" customFormat="1" ht="12" x14ac:dyDescent="0.25">
      <c r="A35" s="204">
        <v>4</v>
      </c>
      <c r="B35" s="205" t="s">
        <v>16</v>
      </c>
      <c r="C35" s="204">
        <v>5</v>
      </c>
      <c r="D35" s="204">
        <v>5</v>
      </c>
      <c r="E35" s="202">
        <v>24587</v>
      </c>
      <c r="F35" s="202">
        <v>6</v>
      </c>
      <c r="G35" s="200">
        <f t="shared" si="8"/>
        <v>2.4403139870663359E-4</v>
      </c>
      <c r="H35" s="201">
        <v>0.5</v>
      </c>
      <c r="I35" s="200">
        <f t="shared" si="9"/>
        <v>1.219413055849118E-3</v>
      </c>
      <c r="J35" s="199">
        <f t="shared" si="10"/>
        <v>0.99878058694415084</v>
      </c>
      <c r="K35" s="198">
        <f t="shared" si="14"/>
        <v>99249.862608315743</v>
      </c>
      <c r="L35" s="197">
        <f t="shared" si="11"/>
        <v>121.02657825581264</v>
      </c>
      <c r="M35" s="198">
        <f t="shared" ref="M35:M54" si="15">0.5*D35*(K35+K36)</f>
        <v>495946.74659593916</v>
      </c>
      <c r="N35" s="197">
        <f t="shared" si="12"/>
        <v>6944066.7026119009</v>
      </c>
      <c r="O35" s="196">
        <f t="shared" si="13"/>
        <v>69.965504436175266</v>
      </c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</row>
    <row r="36" spans="1:42" s="221" customFormat="1" ht="12" x14ac:dyDescent="0.25">
      <c r="A36" s="204">
        <v>5</v>
      </c>
      <c r="B36" s="205" t="s">
        <v>17</v>
      </c>
      <c r="C36" s="204">
        <v>10</v>
      </c>
      <c r="D36" s="204">
        <v>5</v>
      </c>
      <c r="E36" s="202">
        <v>27019</v>
      </c>
      <c r="F36" s="202">
        <v>21</v>
      </c>
      <c r="G36" s="200">
        <f t="shared" si="8"/>
        <v>7.7723083755875495E-4</v>
      </c>
      <c r="H36" s="201">
        <v>0.5</v>
      </c>
      <c r="I36" s="200">
        <f t="shared" si="9"/>
        <v>3.8786177345178511E-3</v>
      </c>
      <c r="J36" s="199">
        <f t="shared" si="10"/>
        <v>0.99612138226548219</v>
      </c>
      <c r="K36" s="198">
        <f t="shared" si="14"/>
        <v>99128.836030059931</v>
      </c>
      <c r="L36" s="197">
        <f t="shared" si="11"/>
        <v>384.48286142830329</v>
      </c>
      <c r="M36" s="198">
        <f t="shared" si="15"/>
        <v>494682.97299672896</v>
      </c>
      <c r="N36" s="197">
        <f t="shared" si="12"/>
        <v>6448119.9560159612</v>
      </c>
      <c r="O36" s="196">
        <f t="shared" si="13"/>
        <v>65.047873194643657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s="221" customFormat="1" ht="12" x14ac:dyDescent="0.25">
      <c r="A37" s="204">
        <v>6</v>
      </c>
      <c r="B37" s="205" t="s">
        <v>18</v>
      </c>
      <c r="C37" s="204">
        <v>15</v>
      </c>
      <c r="D37" s="204">
        <v>5</v>
      </c>
      <c r="E37" s="202">
        <v>30715</v>
      </c>
      <c r="F37" s="202">
        <v>55</v>
      </c>
      <c r="G37" s="200">
        <f t="shared" si="8"/>
        <v>1.7906560312550871E-3</v>
      </c>
      <c r="H37" s="201">
        <v>0.5</v>
      </c>
      <c r="I37" s="200">
        <f t="shared" si="9"/>
        <v>8.9133781703265545E-3</v>
      </c>
      <c r="J37" s="199">
        <f t="shared" si="10"/>
        <v>0.99108662182967344</v>
      </c>
      <c r="K37" s="198">
        <f t="shared" si="14"/>
        <v>98744.353168631627</v>
      </c>
      <c r="L37" s="197">
        <f t="shared" si="11"/>
        <v>880.14576197629503</v>
      </c>
      <c r="M37" s="198">
        <f t="shared" si="15"/>
        <v>491521.40143821744</v>
      </c>
      <c r="N37" s="197">
        <f t="shared" si="12"/>
        <v>5953436.9830192327</v>
      </c>
      <c r="O37" s="196">
        <f t="shared" si="13"/>
        <v>60.29141709857771</v>
      </c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s="221" customFormat="1" ht="12" x14ac:dyDescent="0.25">
      <c r="A38" s="204">
        <v>7</v>
      </c>
      <c r="B38" s="205" t="s">
        <v>19</v>
      </c>
      <c r="C38" s="204">
        <v>20</v>
      </c>
      <c r="D38" s="204">
        <v>5</v>
      </c>
      <c r="E38" s="202">
        <v>30691</v>
      </c>
      <c r="F38" s="202">
        <v>61</v>
      </c>
      <c r="G38" s="200">
        <f t="shared" si="8"/>
        <v>1.9875533544035711E-3</v>
      </c>
      <c r="H38" s="201">
        <v>0.5</v>
      </c>
      <c r="I38" s="200">
        <f t="shared" si="9"/>
        <v>9.8886313161606187E-3</v>
      </c>
      <c r="J38" s="199">
        <f t="shared" si="10"/>
        <v>0.99011136868383942</v>
      </c>
      <c r="K38" s="198">
        <f t="shared" si="14"/>
        <v>97864.207406655332</v>
      </c>
      <c r="L38" s="197">
        <f t="shared" si="11"/>
        <v>967.74306609269115</v>
      </c>
      <c r="M38" s="198">
        <f t="shared" si="15"/>
        <v>486901.67936804495</v>
      </c>
      <c r="N38" s="197">
        <f t="shared" si="12"/>
        <v>5461915.5815810151</v>
      </c>
      <c r="O38" s="196">
        <f t="shared" si="13"/>
        <v>55.81116657783889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s="221" customFormat="1" ht="12" x14ac:dyDescent="0.25">
      <c r="A39" s="204">
        <v>8</v>
      </c>
      <c r="B39" s="205" t="s">
        <v>20</v>
      </c>
      <c r="C39" s="204">
        <v>25</v>
      </c>
      <c r="D39" s="204">
        <v>5</v>
      </c>
      <c r="E39" s="202">
        <v>32700</v>
      </c>
      <c r="F39" s="202">
        <v>64</v>
      </c>
      <c r="G39" s="200">
        <f t="shared" si="8"/>
        <v>1.9571865443425078E-3</v>
      </c>
      <c r="H39" s="201">
        <v>0.5</v>
      </c>
      <c r="I39" s="200">
        <f t="shared" si="9"/>
        <v>9.7382836275106514E-3</v>
      </c>
      <c r="J39" s="199">
        <f t="shared" si="10"/>
        <v>0.99026171637248939</v>
      </c>
      <c r="K39" s="198">
        <f t="shared" si="14"/>
        <v>96896.464340562641</v>
      </c>
      <c r="L39" s="197">
        <f t="shared" si="11"/>
        <v>943.60525225136371</v>
      </c>
      <c r="M39" s="198">
        <f t="shared" si="15"/>
        <v>482123.30857218476</v>
      </c>
      <c r="N39" s="197">
        <f t="shared" si="12"/>
        <v>4975013.90221297</v>
      </c>
      <c r="O39" s="196">
        <f t="shared" si="13"/>
        <v>51.343606147766714</v>
      </c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s="221" customFormat="1" ht="12" x14ac:dyDescent="0.25">
      <c r="A40" s="204">
        <v>9</v>
      </c>
      <c r="B40" s="205" t="s">
        <v>21</v>
      </c>
      <c r="C40" s="204">
        <v>30</v>
      </c>
      <c r="D40" s="204">
        <v>5</v>
      </c>
      <c r="E40" s="202">
        <v>34486</v>
      </c>
      <c r="F40" s="202">
        <v>98</v>
      </c>
      <c r="G40" s="200">
        <f t="shared" si="8"/>
        <v>2.8417328771095517E-3</v>
      </c>
      <c r="H40" s="201">
        <v>0.5</v>
      </c>
      <c r="I40" s="200">
        <f t="shared" si="9"/>
        <v>1.4108433388039502E-2</v>
      </c>
      <c r="J40" s="199">
        <f t="shared" si="10"/>
        <v>0.98589156661196053</v>
      </c>
      <c r="K40" s="198">
        <f t="shared" si="14"/>
        <v>95952.859088311277</v>
      </c>
      <c r="L40" s="197">
        <f t="shared" si="11"/>
        <v>1353.7445208393765</v>
      </c>
      <c r="M40" s="198">
        <f t="shared" si="15"/>
        <v>476379.93413945788</v>
      </c>
      <c r="N40" s="197">
        <f t="shared" si="12"/>
        <v>4492890.5936407857</v>
      </c>
      <c r="O40" s="196">
        <f t="shared" si="13"/>
        <v>46.823936632317583</v>
      </c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s="221" customFormat="1" ht="12" x14ac:dyDescent="0.25">
      <c r="A41" s="204">
        <v>10</v>
      </c>
      <c r="B41" s="205" t="s">
        <v>22</v>
      </c>
      <c r="C41" s="204">
        <v>35</v>
      </c>
      <c r="D41" s="204">
        <v>5</v>
      </c>
      <c r="E41" s="202">
        <v>33122</v>
      </c>
      <c r="F41" s="202">
        <v>137</v>
      </c>
      <c r="G41" s="200">
        <f t="shared" si="8"/>
        <v>4.1362236579916669E-3</v>
      </c>
      <c r="H41" s="201">
        <v>0.5</v>
      </c>
      <c r="I41" s="200">
        <f t="shared" si="9"/>
        <v>2.0469452703611286E-2</v>
      </c>
      <c r="J41" s="199">
        <f t="shared" si="10"/>
        <v>0.97953054729638867</v>
      </c>
      <c r="K41" s="198">
        <f t="shared" si="14"/>
        <v>94599.114567471901</v>
      </c>
      <c r="L41" s="197">
        <f t="shared" si="11"/>
        <v>1936.3921014423686</v>
      </c>
      <c r="M41" s="198">
        <f t="shared" si="15"/>
        <v>468154.59258375352</v>
      </c>
      <c r="N41" s="197">
        <f t="shared" si="12"/>
        <v>4016510.6595013281</v>
      </c>
      <c r="O41" s="196">
        <f t="shared" si="13"/>
        <v>42.458226780088843</v>
      </c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s="221" customFormat="1" ht="12" x14ac:dyDescent="0.25">
      <c r="A42" s="204">
        <v>11</v>
      </c>
      <c r="B42" s="205" t="s">
        <v>23</v>
      </c>
      <c r="C42" s="204">
        <v>40</v>
      </c>
      <c r="D42" s="204">
        <v>5</v>
      </c>
      <c r="E42" s="202">
        <v>32776</v>
      </c>
      <c r="F42" s="202">
        <v>206</v>
      </c>
      <c r="G42" s="200">
        <f t="shared" si="8"/>
        <v>6.285086648767391E-3</v>
      </c>
      <c r="H42" s="201">
        <v>0.5</v>
      </c>
      <c r="I42" s="200">
        <f t="shared" si="9"/>
        <v>3.0939292901985521E-2</v>
      </c>
      <c r="J42" s="199">
        <f t="shared" si="10"/>
        <v>0.96906070709801451</v>
      </c>
      <c r="K42" s="198">
        <f t="shared" si="14"/>
        <v>92662.722466029532</v>
      </c>
      <c r="L42" s="197">
        <f t="shared" si="11"/>
        <v>2866.9191114718851</v>
      </c>
      <c r="M42" s="198">
        <f t="shared" si="15"/>
        <v>456146.31455146795</v>
      </c>
      <c r="N42" s="197">
        <f t="shared" si="12"/>
        <v>3548356.0669175745</v>
      </c>
      <c r="O42" s="196">
        <f t="shared" si="13"/>
        <v>38.293242120297229</v>
      </c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s="221" customFormat="1" ht="12" x14ac:dyDescent="0.25">
      <c r="A43" s="204">
        <v>12</v>
      </c>
      <c r="B43" s="205" t="s">
        <v>24</v>
      </c>
      <c r="C43" s="204">
        <v>45</v>
      </c>
      <c r="D43" s="204">
        <v>5</v>
      </c>
      <c r="E43" s="202">
        <v>33804</v>
      </c>
      <c r="F43" s="202">
        <v>246</v>
      </c>
      <c r="G43" s="200">
        <f t="shared" si="8"/>
        <v>7.2772452964146254E-3</v>
      </c>
      <c r="H43" s="201">
        <v>0.5</v>
      </c>
      <c r="I43" s="200">
        <f t="shared" si="9"/>
        <v>3.5736076004532373E-2</v>
      </c>
      <c r="J43" s="199">
        <f t="shared" si="10"/>
        <v>0.96426392399546768</v>
      </c>
      <c r="K43" s="198">
        <f t="shared" si="14"/>
        <v>89795.803354557647</v>
      </c>
      <c r="L43" s="197">
        <f t="shared" si="11"/>
        <v>3208.9496535665094</v>
      </c>
      <c r="M43" s="198">
        <f t="shared" si="15"/>
        <v>440956.64263887203</v>
      </c>
      <c r="N43" s="197">
        <f t="shared" si="12"/>
        <v>3092209.7523661065</v>
      </c>
      <c r="O43" s="196">
        <f t="shared" si="13"/>
        <v>34.436016348743536</v>
      </c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s="221" customFormat="1" ht="12" x14ac:dyDescent="0.25">
      <c r="A44" s="204">
        <v>13</v>
      </c>
      <c r="B44" s="205" t="s">
        <v>25</v>
      </c>
      <c r="C44" s="204">
        <v>50</v>
      </c>
      <c r="D44" s="204">
        <v>5</v>
      </c>
      <c r="E44" s="202">
        <v>28584</v>
      </c>
      <c r="F44" s="202">
        <v>266</v>
      </c>
      <c r="G44" s="200">
        <f t="shared" si="8"/>
        <v>9.3059054016232864E-3</v>
      </c>
      <c r="H44" s="201">
        <v>0.5</v>
      </c>
      <c r="I44" s="200">
        <f t="shared" si="9"/>
        <v>4.5471640056070302E-2</v>
      </c>
      <c r="J44" s="199">
        <f t="shared" si="10"/>
        <v>0.95452835994392971</v>
      </c>
      <c r="K44" s="198">
        <f t="shared" si="14"/>
        <v>86586.853700991138</v>
      </c>
      <c r="L44" s="197">
        <f t="shared" si="11"/>
        <v>3937.2462450790918</v>
      </c>
      <c r="M44" s="198">
        <f t="shared" si="15"/>
        <v>423091.15289225796</v>
      </c>
      <c r="N44" s="197">
        <f t="shared" si="12"/>
        <v>2651253.1097272346</v>
      </c>
      <c r="O44" s="196">
        <f t="shared" si="13"/>
        <v>30.6195801834163</v>
      </c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s="221" customFormat="1" ht="12" x14ac:dyDescent="0.25">
      <c r="A45" s="204">
        <v>14</v>
      </c>
      <c r="B45" s="205" t="s">
        <v>26</v>
      </c>
      <c r="C45" s="204">
        <v>55</v>
      </c>
      <c r="D45" s="204">
        <v>5</v>
      </c>
      <c r="E45" s="202">
        <v>23596</v>
      </c>
      <c r="F45" s="202">
        <v>288</v>
      </c>
      <c r="G45" s="200">
        <f t="shared" si="8"/>
        <v>1.2205458552296999E-2</v>
      </c>
      <c r="H45" s="201">
        <v>0.5</v>
      </c>
      <c r="I45" s="200">
        <f t="shared" si="9"/>
        <v>5.9220266491199207E-2</v>
      </c>
      <c r="J45" s="199">
        <f t="shared" si="10"/>
        <v>0.94077973350880084</v>
      </c>
      <c r="K45" s="198">
        <f t="shared" si="14"/>
        <v>82649.607455912046</v>
      </c>
      <c r="L45" s="197">
        <f t="shared" si="11"/>
        <v>4894.5317789321125</v>
      </c>
      <c r="M45" s="198">
        <f t="shared" si="15"/>
        <v>401011.70783222996</v>
      </c>
      <c r="N45" s="197">
        <f t="shared" si="12"/>
        <v>2228161.9568349766</v>
      </c>
      <c r="O45" s="196">
        <f t="shared" si="13"/>
        <v>26.959135383958717</v>
      </c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2" s="221" customFormat="1" ht="12" x14ac:dyDescent="0.25">
      <c r="A46" s="204">
        <v>15</v>
      </c>
      <c r="B46" s="205" t="s">
        <v>27</v>
      </c>
      <c r="C46" s="204">
        <v>60</v>
      </c>
      <c r="D46" s="204">
        <v>5</v>
      </c>
      <c r="E46" s="202">
        <v>17373</v>
      </c>
      <c r="F46" s="202">
        <v>290</v>
      </c>
      <c r="G46" s="200">
        <f t="shared" si="8"/>
        <v>1.6692568928797561E-2</v>
      </c>
      <c r="H46" s="201">
        <v>0.5</v>
      </c>
      <c r="I46" s="200">
        <f t="shared" si="9"/>
        <v>8.0119350204442483E-2</v>
      </c>
      <c r="J46" s="199">
        <f t="shared" si="10"/>
        <v>0.9198806497955575</v>
      </c>
      <c r="K46" s="198">
        <f t="shared" si="14"/>
        <v>77755.075676979934</v>
      </c>
      <c r="L46" s="197">
        <f t="shared" si="11"/>
        <v>6229.6861383368814</v>
      </c>
      <c r="M46" s="198">
        <f t="shared" si="15"/>
        <v>373201.1630390574</v>
      </c>
      <c r="N46" s="197">
        <f t="shared" si="12"/>
        <v>1827150.2490027468</v>
      </c>
      <c r="O46" s="196">
        <f t="shared" si="13"/>
        <v>23.498790697514433</v>
      </c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</row>
    <row r="47" spans="1:42" s="221" customFormat="1" ht="12" x14ac:dyDescent="0.25">
      <c r="A47" s="204">
        <v>16</v>
      </c>
      <c r="B47" s="205" t="s">
        <v>28</v>
      </c>
      <c r="C47" s="204">
        <v>65</v>
      </c>
      <c r="D47" s="204">
        <v>5</v>
      </c>
      <c r="E47" s="202">
        <v>12452</v>
      </c>
      <c r="F47" s="202">
        <v>301</v>
      </c>
      <c r="G47" s="200">
        <f t="shared" si="8"/>
        <v>2.4172823642788308E-2</v>
      </c>
      <c r="H47" s="201">
        <v>0.5</v>
      </c>
      <c r="I47" s="200">
        <f t="shared" si="9"/>
        <v>0.11397629595971072</v>
      </c>
      <c r="J47" s="199">
        <f t="shared" si="10"/>
        <v>0.88602370404028929</v>
      </c>
      <c r="K47" s="198">
        <f t="shared" si="14"/>
        <v>71525.389538643052</v>
      </c>
      <c r="L47" s="197">
        <f t="shared" si="11"/>
        <v>8152.1989666899754</v>
      </c>
      <c r="M47" s="198">
        <f t="shared" si="15"/>
        <v>337246.45027649036</v>
      </c>
      <c r="N47" s="197">
        <f t="shared" si="12"/>
        <v>1453949.0859636893</v>
      </c>
      <c r="O47" s="196">
        <f t="shared" si="13"/>
        <v>20.327733904590112</v>
      </c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</row>
    <row r="48" spans="1:42" s="180" customFormat="1" ht="13.8" x14ac:dyDescent="0.25">
      <c r="A48" s="204">
        <v>17</v>
      </c>
      <c r="B48" s="205" t="s">
        <v>29</v>
      </c>
      <c r="C48" s="204">
        <v>70</v>
      </c>
      <c r="D48" s="204">
        <v>5</v>
      </c>
      <c r="E48" s="202">
        <v>11024</v>
      </c>
      <c r="F48" s="202">
        <v>378</v>
      </c>
      <c r="G48" s="200">
        <f t="shared" si="8"/>
        <v>3.4288824383164003E-2</v>
      </c>
      <c r="H48" s="201">
        <v>0.5</v>
      </c>
      <c r="I48" s="200">
        <f t="shared" si="9"/>
        <v>0.15790792881610827</v>
      </c>
      <c r="J48" s="199">
        <f t="shared" si="10"/>
        <v>0.84209207118389173</v>
      </c>
      <c r="K48" s="198">
        <f t="shared" si="14"/>
        <v>63373.190571953077</v>
      </c>
      <c r="L48" s="197">
        <f t="shared" si="11"/>
        <v>10007.129265685631</v>
      </c>
      <c r="M48" s="198">
        <f t="shared" si="15"/>
        <v>291848.12969555135</v>
      </c>
      <c r="N48" s="197">
        <f t="shared" si="12"/>
        <v>1116702.635687199</v>
      </c>
      <c r="O48" s="196">
        <f t="shared" si="13"/>
        <v>17.621057510420115</v>
      </c>
      <c r="P48" s="183"/>
    </row>
    <row r="49" spans="1:15" s="185" customFormat="1" x14ac:dyDescent="0.25">
      <c r="A49" s="204">
        <v>18</v>
      </c>
      <c r="B49" s="205" t="s">
        <v>30</v>
      </c>
      <c r="C49" s="204">
        <v>75</v>
      </c>
      <c r="D49" s="204">
        <v>5</v>
      </c>
      <c r="E49" s="202">
        <v>14657</v>
      </c>
      <c r="F49" s="202">
        <v>454</v>
      </c>
      <c r="G49" s="200">
        <f t="shared" si="8"/>
        <v>3.0974960769598145E-2</v>
      </c>
      <c r="H49" s="201">
        <v>0.5</v>
      </c>
      <c r="I49" s="200">
        <f t="shared" si="9"/>
        <v>0.1437436676798379</v>
      </c>
      <c r="J49" s="199">
        <f t="shared" si="10"/>
        <v>0.85625633232016207</v>
      </c>
      <c r="K49" s="198">
        <f t="shared" si="14"/>
        <v>53366.061306267446</v>
      </c>
      <c r="L49" s="197">
        <f t="shared" si="11"/>
        <v>7671.0333817899664</v>
      </c>
      <c r="M49" s="198">
        <f t="shared" si="15"/>
        <v>247652.72307686231</v>
      </c>
      <c r="N49" s="197">
        <f t="shared" si="12"/>
        <v>824854.50599164749</v>
      </c>
      <c r="O49" s="196">
        <f t="shared" si="13"/>
        <v>15.456537091201341</v>
      </c>
    </row>
    <row r="50" spans="1:15" s="185" customFormat="1" x14ac:dyDescent="0.25">
      <c r="A50" s="204">
        <v>19</v>
      </c>
      <c r="B50" s="205" t="s">
        <v>31</v>
      </c>
      <c r="C50" s="204">
        <v>80</v>
      </c>
      <c r="D50" s="204">
        <v>5</v>
      </c>
      <c r="E50" s="203">
        <v>7603</v>
      </c>
      <c r="F50" s="202">
        <v>400</v>
      </c>
      <c r="G50" s="200">
        <f t="shared" si="8"/>
        <v>5.2610811521767727E-2</v>
      </c>
      <c r="H50" s="201">
        <v>0.5</v>
      </c>
      <c r="I50" s="200">
        <f t="shared" si="9"/>
        <v>0.23247704289201446</v>
      </c>
      <c r="J50" s="199">
        <f t="shared" si="10"/>
        <v>0.76752295710798557</v>
      </c>
      <c r="K50" s="198">
        <f t="shared" si="14"/>
        <v>45695.027924477479</v>
      </c>
      <c r="L50" s="197">
        <f t="shared" si="11"/>
        <v>10623.044966750553</v>
      </c>
      <c r="M50" s="198">
        <f t="shared" si="15"/>
        <v>201917.527205511</v>
      </c>
      <c r="N50" s="197">
        <f t="shared" si="12"/>
        <v>577201.7829147852</v>
      </c>
      <c r="O50" s="196">
        <f t="shared" si="13"/>
        <v>12.631610245840232</v>
      </c>
    </row>
    <row r="51" spans="1:15" s="185" customFormat="1" x14ac:dyDescent="0.25">
      <c r="A51" s="204">
        <v>20</v>
      </c>
      <c r="B51" s="205" t="s">
        <v>32</v>
      </c>
      <c r="C51" s="204">
        <v>85</v>
      </c>
      <c r="D51" s="204">
        <v>5</v>
      </c>
      <c r="E51" s="203">
        <v>4189</v>
      </c>
      <c r="F51" s="202">
        <v>259</v>
      </c>
      <c r="G51" s="200">
        <f t="shared" si="8"/>
        <v>6.1828598710909524E-2</v>
      </c>
      <c r="H51" s="201">
        <v>0.5</v>
      </c>
      <c r="I51" s="200">
        <f t="shared" si="9"/>
        <v>0.26775560839450013</v>
      </c>
      <c r="J51" s="199">
        <f t="shared" si="10"/>
        <v>0.73224439160549992</v>
      </c>
      <c r="K51" s="198">
        <f t="shared" si="14"/>
        <v>35071.982957726927</v>
      </c>
      <c r="L51" s="197">
        <f t="shared" si="11"/>
        <v>9390.7201344477144</v>
      </c>
      <c r="M51" s="198">
        <f t="shared" si="15"/>
        <v>151883.11445251535</v>
      </c>
      <c r="N51" s="197">
        <f t="shared" si="12"/>
        <v>375284.25570927421</v>
      </c>
      <c r="O51" s="196">
        <f t="shared" si="13"/>
        <v>10.700400264268291</v>
      </c>
    </row>
    <row r="52" spans="1:15" s="185" customFormat="1" x14ac:dyDescent="0.25">
      <c r="A52" s="204">
        <v>21</v>
      </c>
      <c r="B52" s="204" t="s">
        <v>33</v>
      </c>
      <c r="C52" s="204">
        <v>90</v>
      </c>
      <c r="D52" s="204">
        <v>5</v>
      </c>
      <c r="E52" s="203">
        <v>1828</v>
      </c>
      <c r="F52" s="202">
        <v>125</v>
      </c>
      <c r="G52" s="200">
        <f t="shared" si="8"/>
        <v>6.8380743982494524E-2</v>
      </c>
      <c r="H52" s="201">
        <v>0.5</v>
      </c>
      <c r="I52" s="200">
        <f t="shared" si="9"/>
        <v>0.29198785330530247</v>
      </c>
      <c r="J52" s="199">
        <f t="shared" si="10"/>
        <v>0.70801214669469759</v>
      </c>
      <c r="K52" s="198">
        <f t="shared" si="14"/>
        <v>25681.262823279212</v>
      </c>
      <c r="L52" s="197">
        <f t="shared" si="11"/>
        <v>7498.6168019385696</v>
      </c>
      <c r="M52" s="198">
        <f t="shared" si="15"/>
        <v>109659.77211154965</v>
      </c>
      <c r="N52" s="197">
        <f t="shared" si="12"/>
        <v>223401.14125675888</v>
      </c>
      <c r="O52" s="196">
        <f t="shared" si="13"/>
        <v>8.6989936123488896</v>
      </c>
    </row>
    <row r="53" spans="1:15" s="185" customFormat="1" x14ac:dyDescent="0.25">
      <c r="A53" s="204">
        <v>22</v>
      </c>
      <c r="B53" s="204" t="s">
        <v>34</v>
      </c>
      <c r="C53" s="204">
        <v>95</v>
      </c>
      <c r="D53" s="204">
        <v>5</v>
      </c>
      <c r="E53" s="203">
        <v>598</v>
      </c>
      <c r="F53" s="202">
        <v>34</v>
      </c>
      <c r="G53" s="200">
        <f t="shared" si="8"/>
        <v>5.6856187290969896E-2</v>
      </c>
      <c r="H53" s="201">
        <v>0.5</v>
      </c>
      <c r="I53" s="200">
        <f t="shared" si="9"/>
        <v>0.24890190336749632</v>
      </c>
      <c r="J53" s="199">
        <f t="shared" si="10"/>
        <v>0.75109809663250371</v>
      </c>
      <c r="K53" s="198">
        <f t="shared" si="14"/>
        <v>18182.646021340643</v>
      </c>
      <c r="L53" s="197">
        <f t="shared" si="11"/>
        <v>4525.6952029691201</v>
      </c>
      <c r="M53" s="198">
        <f t="shared" si="15"/>
        <v>79598.992099280411</v>
      </c>
      <c r="N53" s="197">
        <f t="shared" si="12"/>
        <v>113741.36914520922</v>
      </c>
      <c r="O53" s="196">
        <f t="shared" si="13"/>
        <v>6.255490483162518</v>
      </c>
    </row>
    <row r="54" spans="1:15" s="185" customFormat="1" x14ac:dyDescent="0.25">
      <c r="A54" s="195">
        <v>23</v>
      </c>
      <c r="B54" s="195" t="s">
        <v>13</v>
      </c>
      <c r="C54" s="195" t="s">
        <v>13</v>
      </c>
      <c r="D54" s="195">
        <v>5</v>
      </c>
      <c r="E54" s="194">
        <v>294</v>
      </c>
      <c r="F54" s="193">
        <v>1</v>
      </c>
      <c r="G54" s="191">
        <f t="shared" si="8"/>
        <v>3.4013605442176869E-3</v>
      </c>
      <c r="H54" s="192">
        <v>0.5</v>
      </c>
      <c r="I54" s="191">
        <f t="shared" si="9"/>
        <v>1.6863406408094431E-2</v>
      </c>
      <c r="J54" s="190">
        <f t="shared" si="10"/>
        <v>0.98313659359190553</v>
      </c>
      <c r="K54" s="189">
        <f t="shared" si="14"/>
        <v>13656.950818371522</v>
      </c>
      <c r="L54" s="188">
        <f t="shared" si="11"/>
        <v>13656.950818371522</v>
      </c>
      <c r="M54" s="189">
        <f t="shared" si="15"/>
        <v>34142.377045928806</v>
      </c>
      <c r="N54" s="188">
        <f t="shared" si="12"/>
        <v>34142.377045928806</v>
      </c>
      <c r="O54" s="187">
        <f t="shared" si="13"/>
        <v>2.5</v>
      </c>
    </row>
    <row r="55" spans="1:15" s="185" customFormat="1" x14ac:dyDescent="0.25">
      <c r="B55" s="220"/>
      <c r="C55" s="219"/>
      <c r="D55" s="219"/>
      <c r="E55" s="219"/>
      <c r="F55" s="219"/>
    </row>
    <row r="56" spans="1:15" s="185" customFormat="1" x14ac:dyDescent="0.25">
      <c r="B56" s="220"/>
      <c r="C56" s="219"/>
      <c r="D56" s="219"/>
      <c r="E56" s="219"/>
      <c r="F56" s="219"/>
    </row>
    <row r="57" spans="1:15" s="185" customFormat="1" x14ac:dyDescent="0.25">
      <c r="B57" s="220"/>
      <c r="C57" s="219"/>
      <c r="D57" s="219"/>
      <c r="E57" s="219"/>
      <c r="F57" s="219"/>
    </row>
    <row r="58" spans="1:15" s="185" customFormat="1" ht="17.399999999999999" x14ac:dyDescent="0.3">
      <c r="A58" s="218" t="s">
        <v>304</v>
      </c>
    </row>
    <row r="59" spans="1:15" s="185" customFormat="1" x14ac:dyDescent="0.25"/>
    <row r="60" spans="1:15" s="185" customFormat="1" ht="14.4" x14ac:dyDescent="0.3">
      <c r="A60" s="217">
        <v>1</v>
      </c>
      <c r="B60" s="217" t="s">
        <v>35</v>
      </c>
      <c r="C60" s="215" t="s">
        <v>0</v>
      </c>
      <c r="D60" s="215" t="s">
        <v>1</v>
      </c>
      <c r="E60" s="216" t="s">
        <v>64</v>
      </c>
      <c r="F60" s="216" t="s">
        <v>65</v>
      </c>
      <c r="G60" s="216" t="s">
        <v>66</v>
      </c>
      <c r="H60" s="215" t="s">
        <v>5</v>
      </c>
      <c r="I60" s="216" t="s">
        <v>67</v>
      </c>
      <c r="J60" s="216" t="s">
        <v>68</v>
      </c>
      <c r="K60" s="215" t="s">
        <v>69</v>
      </c>
      <c r="L60" s="216" t="s">
        <v>70</v>
      </c>
      <c r="M60" s="216" t="s">
        <v>71</v>
      </c>
      <c r="N60" s="215" t="s">
        <v>72</v>
      </c>
      <c r="O60" s="215" t="s">
        <v>73</v>
      </c>
    </row>
    <row r="61" spans="1:15" s="185" customFormat="1" x14ac:dyDescent="0.25">
      <c r="A61" s="213">
        <v>2</v>
      </c>
      <c r="B61" s="214" t="s">
        <v>74</v>
      </c>
      <c r="C61" s="213">
        <v>0</v>
      </c>
      <c r="D61" s="213">
        <v>1</v>
      </c>
      <c r="E61" s="212">
        <v>4109</v>
      </c>
      <c r="F61" s="212">
        <v>41</v>
      </c>
      <c r="G61" s="210">
        <f t="shared" ref="G61:G82" si="16">+F61/E61</f>
        <v>9.978096860550012E-3</v>
      </c>
      <c r="H61" s="211">
        <v>0.1</v>
      </c>
      <c r="I61" s="210">
        <f t="shared" ref="I61:I82" si="17">+(D61*G61)/(1+D61*(1-H61)*G61)</f>
        <v>9.8892882124508551E-3</v>
      </c>
      <c r="J61" s="209">
        <f t="shared" ref="J61:J82" si="18">1-I61</f>
        <v>0.99011071178754917</v>
      </c>
      <c r="K61" s="208">
        <v>100000</v>
      </c>
      <c r="L61" s="207">
        <f t="shared" ref="L61:L82" si="19">+K61-K62</f>
        <v>988.92882124509197</v>
      </c>
      <c r="M61" s="208">
        <f>0.1*D61*L61+(K62*D61)</f>
        <v>99109.964060879414</v>
      </c>
      <c r="N61" s="207">
        <f t="shared" ref="N61:N82" si="20">+N62+M61</f>
        <v>8036963.8011412574</v>
      </c>
      <c r="O61" s="206">
        <f t="shared" ref="O61:O82" si="21">+N61/K61</f>
        <v>80.369638011412576</v>
      </c>
    </row>
    <row r="62" spans="1:15" s="185" customFormat="1" x14ac:dyDescent="0.25">
      <c r="A62" s="204">
        <v>3</v>
      </c>
      <c r="B62" s="205" t="s">
        <v>15</v>
      </c>
      <c r="C62" s="204">
        <v>1</v>
      </c>
      <c r="D62" s="204">
        <v>4</v>
      </c>
      <c r="E62" s="202">
        <v>18195</v>
      </c>
      <c r="F62" s="202">
        <v>19</v>
      </c>
      <c r="G62" s="200">
        <f t="shared" si="16"/>
        <v>1.0442429238801869E-3</v>
      </c>
      <c r="H62" s="201">
        <v>0.4</v>
      </c>
      <c r="I62" s="200">
        <f t="shared" si="17"/>
        <v>4.1665296097716078E-3</v>
      </c>
      <c r="J62" s="199">
        <f t="shared" si="18"/>
        <v>0.9958334703902284</v>
      </c>
      <c r="K62" s="198">
        <f t="shared" ref="K62:K82" si="22">+K61-(K61*I61)</f>
        <v>99011.071178754908</v>
      </c>
      <c r="L62" s="197">
        <f t="shared" si="19"/>
        <v>412.53255976148648</v>
      </c>
      <c r="M62" s="198">
        <f>0.4*D62*L62+(K63*D62)</f>
        <v>395054.20657159208</v>
      </c>
      <c r="N62" s="197">
        <f t="shared" si="20"/>
        <v>7937853.8370803781</v>
      </c>
      <c r="O62" s="196">
        <f t="shared" si="21"/>
        <v>80.17137621659856</v>
      </c>
    </row>
    <row r="63" spans="1:15" s="185" customFormat="1" x14ac:dyDescent="0.25">
      <c r="A63" s="204">
        <v>4</v>
      </c>
      <c r="B63" s="205" t="s">
        <v>16</v>
      </c>
      <c r="C63" s="204">
        <v>5</v>
      </c>
      <c r="D63" s="204">
        <v>5</v>
      </c>
      <c r="E63" s="202">
        <v>23490</v>
      </c>
      <c r="F63" s="202">
        <v>6</v>
      </c>
      <c r="G63" s="200">
        <f t="shared" si="16"/>
        <v>2.5542784163473821E-4</v>
      </c>
      <c r="H63" s="201">
        <v>0.5</v>
      </c>
      <c r="I63" s="200">
        <f t="shared" si="17"/>
        <v>1.2763241863433311E-3</v>
      </c>
      <c r="J63" s="199">
        <f t="shared" si="18"/>
        <v>0.99872367581365662</v>
      </c>
      <c r="K63" s="198">
        <f t="shared" si="22"/>
        <v>98598.538618993422</v>
      </c>
      <c r="L63" s="197">
        <f t="shared" si="19"/>
        <v>125.84369957752642</v>
      </c>
      <c r="M63" s="198">
        <f t="shared" ref="M63:M82" si="23">0.5*D63*(K63+K64)</f>
        <v>492678.08384602331</v>
      </c>
      <c r="N63" s="197">
        <f t="shared" si="20"/>
        <v>7542799.6305087861</v>
      </c>
      <c r="O63" s="196">
        <f t="shared" si="21"/>
        <v>76.50011588565053</v>
      </c>
    </row>
    <row r="64" spans="1:15" s="185" customFormat="1" x14ac:dyDescent="0.25">
      <c r="A64" s="204">
        <v>5</v>
      </c>
      <c r="B64" s="205" t="s">
        <v>17</v>
      </c>
      <c r="C64" s="204">
        <v>10</v>
      </c>
      <c r="D64" s="204">
        <v>5</v>
      </c>
      <c r="E64" s="202">
        <v>25538</v>
      </c>
      <c r="F64" s="202">
        <v>6</v>
      </c>
      <c r="G64" s="200">
        <f t="shared" si="16"/>
        <v>2.3494400501213877E-4</v>
      </c>
      <c r="H64" s="201">
        <v>0.5</v>
      </c>
      <c r="I64" s="200">
        <f t="shared" si="17"/>
        <v>1.174030446522913E-3</v>
      </c>
      <c r="J64" s="199">
        <f t="shared" si="18"/>
        <v>0.99882596955347713</v>
      </c>
      <c r="K64" s="198">
        <f t="shared" si="22"/>
        <v>98472.694919415895</v>
      </c>
      <c r="L64" s="197">
        <f t="shared" si="19"/>
        <v>115.60994198654953</v>
      </c>
      <c r="M64" s="198">
        <f t="shared" si="23"/>
        <v>492074.44974211307</v>
      </c>
      <c r="N64" s="197">
        <f t="shared" si="20"/>
        <v>7050121.5466627628</v>
      </c>
      <c r="O64" s="196">
        <f t="shared" si="21"/>
        <v>71.594684723843059</v>
      </c>
    </row>
    <row r="65" spans="1:42" s="185" customFormat="1" x14ac:dyDescent="0.25">
      <c r="A65" s="204">
        <v>6</v>
      </c>
      <c r="B65" s="205" t="s">
        <v>18</v>
      </c>
      <c r="C65" s="204">
        <v>15</v>
      </c>
      <c r="D65" s="204">
        <v>5</v>
      </c>
      <c r="E65" s="202">
        <v>29076</v>
      </c>
      <c r="F65" s="202">
        <v>18</v>
      </c>
      <c r="G65" s="200">
        <f t="shared" si="16"/>
        <v>6.1906727197688811E-4</v>
      </c>
      <c r="H65" s="201">
        <v>0.5</v>
      </c>
      <c r="I65" s="200">
        <f t="shared" si="17"/>
        <v>3.0905532090244152E-3</v>
      </c>
      <c r="J65" s="199">
        <f t="shared" si="18"/>
        <v>0.9969094467909756</v>
      </c>
      <c r="K65" s="198">
        <f t="shared" si="22"/>
        <v>98357.084977429346</v>
      </c>
      <c r="L65" s="197">
        <f t="shared" si="19"/>
        <v>303.97780460727517</v>
      </c>
      <c r="M65" s="198">
        <f t="shared" si="23"/>
        <v>491025.48037562857</v>
      </c>
      <c r="N65" s="197">
        <f t="shared" si="20"/>
        <v>6558047.0969206495</v>
      </c>
      <c r="O65" s="196">
        <f t="shared" si="21"/>
        <v>66.675899335828916</v>
      </c>
    </row>
    <row r="66" spans="1:42" s="185" customFormat="1" x14ac:dyDescent="0.25">
      <c r="A66" s="204">
        <v>7</v>
      </c>
      <c r="B66" s="205" t="s">
        <v>19</v>
      </c>
      <c r="C66" s="204">
        <v>20</v>
      </c>
      <c r="D66" s="204">
        <v>5</v>
      </c>
      <c r="E66" s="202">
        <v>29111</v>
      </c>
      <c r="F66" s="202">
        <v>21</v>
      </c>
      <c r="G66" s="200">
        <f t="shared" si="16"/>
        <v>7.2137679914808833E-4</v>
      </c>
      <c r="H66" s="201">
        <v>0.5</v>
      </c>
      <c r="I66" s="200">
        <f t="shared" si="17"/>
        <v>3.6003908995833828E-3</v>
      </c>
      <c r="J66" s="199">
        <f t="shared" si="18"/>
        <v>0.99639960910041658</v>
      </c>
      <c r="K66" s="198">
        <f t="shared" si="22"/>
        <v>98053.10717282207</v>
      </c>
      <c r="L66" s="197">
        <f t="shared" si="19"/>
        <v>353.02951474090514</v>
      </c>
      <c r="M66" s="198">
        <f t="shared" si="23"/>
        <v>489382.96207725815</v>
      </c>
      <c r="N66" s="197">
        <f t="shared" si="20"/>
        <v>6067021.6165450206</v>
      </c>
      <c r="O66" s="196">
        <f t="shared" si="21"/>
        <v>61.874853245106046</v>
      </c>
    </row>
    <row r="67" spans="1:42" s="185" customFormat="1" x14ac:dyDescent="0.25">
      <c r="A67" s="204">
        <v>8</v>
      </c>
      <c r="B67" s="205" t="s">
        <v>20</v>
      </c>
      <c r="C67" s="204">
        <v>25</v>
      </c>
      <c r="D67" s="204">
        <v>5</v>
      </c>
      <c r="E67" s="202">
        <v>32692</v>
      </c>
      <c r="F67" s="202">
        <v>16</v>
      </c>
      <c r="G67" s="200">
        <f t="shared" si="16"/>
        <v>4.8941637097760921E-4</v>
      </c>
      <c r="H67" s="201">
        <v>0.5</v>
      </c>
      <c r="I67" s="200">
        <f t="shared" si="17"/>
        <v>2.4440914090186976E-3</v>
      </c>
      <c r="J67" s="199">
        <f t="shared" si="18"/>
        <v>0.99755590859098131</v>
      </c>
      <c r="K67" s="198">
        <f t="shared" si="22"/>
        <v>97700.077658081165</v>
      </c>
      <c r="L67" s="197">
        <f t="shared" si="19"/>
        <v>238.78792046457238</v>
      </c>
      <c r="M67" s="198">
        <f t="shared" si="23"/>
        <v>487903.41848924436</v>
      </c>
      <c r="N67" s="197">
        <f t="shared" si="20"/>
        <v>5577638.6544677624</v>
      </c>
      <c r="O67" s="196">
        <f t="shared" si="21"/>
        <v>57.089398372718833</v>
      </c>
    </row>
    <row r="68" spans="1:42" s="185" customFormat="1" x14ac:dyDescent="0.25">
      <c r="A68" s="204">
        <v>9</v>
      </c>
      <c r="B68" s="205" t="s">
        <v>21</v>
      </c>
      <c r="C68" s="204">
        <v>30</v>
      </c>
      <c r="D68" s="204">
        <v>5</v>
      </c>
      <c r="E68" s="202">
        <v>34418</v>
      </c>
      <c r="F68" s="202">
        <v>38</v>
      </c>
      <c r="G68" s="200">
        <f t="shared" si="16"/>
        <v>1.1040734499389855E-3</v>
      </c>
      <c r="H68" s="201">
        <v>0.5</v>
      </c>
      <c r="I68" s="200">
        <f t="shared" si="17"/>
        <v>5.5051719641874084E-3</v>
      </c>
      <c r="J68" s="199">
        <f t="shared" si="18"/>
        <v>0.99449482803581257</v>
      </c>
      <c r="K68" s="198">
        <f t="shared" si="22"/>
        <v>97461.289737616593</v>
      </c>
      <c r="L68" s="197">
        <f t="shared" si="19"/>
        <v>536.54115985707904</v>
      </c>
      <c r="M68" s="198">
        <f t="shared" si="23"/>
        <v>485965.0957884402</v>
      </c>
      <c r="N68" s="197">
        <f t="shared" si="20"/>
        <v>5089735.2359785177</v>
      </c>
      <c r="O68" s="196">
        <f t="shared" si="21"/>
        <v>52.223146745554104</v>
      </c>
    </row>
    <row r="69" spans="1:42" s="185" customFormat="1" x14ac:dyDescent="0.25">
      <c r="A69" s="204">
        <v>10</v>
      </c>
      <c r="B69" s="205" t="s">
        <v>22</v>
      </c>
      <c r="C69" s="204">
        <v>35</v>
      </c>
      <c r="D69" s="204">
        <v>5</v>
      </c>
      <c r="E69" s="202">
        <v>33937</v>
      </c>
      <c r="F69" s="202">
        <v>52</v>
      </c>
      <c r="G69" s="200">
        <f t="shared" si="16"/>
        <v>1.5322509355570617E-3</v>
      </c>
      <c r="H69" s="201">
        <v>0.5</v>
      </c>
      <c r="I69" s="200">
        <f t="shared" si="17"/>
        <v>7.6320192561716623E-3</v>
      </c>
      <c r="J69" s="199">
        <f t="shared" si="18"/>
        <v>0.99236798074382837</v>
      </c>
      <c r="K69" s="198">
        <f t="shared" si="22"/>
        <v>96924.748577759514</v>
      </c>
      <c r="L69" s="197">
        <f t="shared" si="19"/>
        <v>739.73154754505958</v>
      </c>
      <c r="M69" s="198">
        <f t="shared" si="23"/>
        <v>482774.41401993495</v>
      </c>
      <c r="N69" s="197">
        <f t="shared" si="20"/>
        <v>4603770.140190077</v>
      </c>
      <c r="O69" s="196">
        <f t="shared" si="21"/>
        <v>47.498396516310017</v>
      </c>
    </row>
    <row r="70" spans="1:42" s="185" customFormat="1" x14ac:dyDescent="0.25">
      <c r="A70" s="204">
        <v>11</v>
      </c>
      <c r="B70" s="205" t="s">
        <v>23</v>
      </c>
      <c r="C70" s="204">
        <v>40</v>
      </c>
      <c r="D70" s="204">
        <v>5</v>
      </c>
      <c r="E70" s="202">
        <v>35211</v>
      </c>
      <c r="F70" s="202">
        <v>64</v>
      </c>
      <c r="G70" s="200">
        <f t="shared" si="16"/>
        <v>1.8176138138649854E-3</v>
      </c>
      <c r="H70" s="201">
        <v>0.5</v>
      </c>
      <c r="I70" s="200">
        <f t="shared" si="17"/>
        <v>9.0469593734980626E-3</v>
      </c>
      <c r="J70" s="199">
        <f t="shared" si="18"/>
        <v>0.99095304062650191</v>
      </c>
      <c r="K70" s="198">
        <f t="shared" si="22"/>
        <v>96185.017030214454</v>
      </c>
      <c r="L70" s="197">
        <f t="shared" si="19"/>
        <v>870.18194141157437</v>
      </c>
      <c r="M70" s="198">
        <f t="shared" si="23"/>
        <v>478749.63029754336</v>
      </c>
      <c r="N70" s="197">
        <f t="shared" si="20"/>
        <v>4120995.7261701422</v>
      </c>
      <c r="O70" s="196">
        <f t="shared" si="21"/>
        <v>42.844466356705226</v>
      </c>
    </row>
    <row r="71" spans="1:42" s="185" customFormat="1" x14ac:dyDescent="0.25">
      <c r="A71" s="204">
        <v>12</v>
      </c>
      <c r="B71" s="205" t="s">
        <v>24</v>
      </c>
      <c r="C71" s="204">
        <v>45</v>
      </c>
      <c r="D71" s="204">
        <v>5</v>
      </c>
      <c r="E71" s="202">
        <v>37555</v>
      </c>
      <c r="F71" s="202">
        <v>118</v>
      </c>
      <c r="G71" s="200">
        <f t="shared" si="16"/>
        <v>3.1420583144721077E-3</v>
      </c>
      <c r="H71" s="201">
        <v>0.5</v>
      </c>
      <c r="I71" s="200">
        <f t="shared" si="17"/>
        <v>1.5587846763540292E-2</v>
      </c>
      <c r="J71" s="199">
        <f t="shared" si="18"/>
        <v>0.9844121532364597</v>
      </c>
      <c r="K71" s="198">
        <f t="shared" si="22"/>
        <v>95314.83508880288</v>
      </c>
      <c r="L71" s="197">
        <f t="shared" si="19"/>
        <v>1485.7530436563684</v>
      </c>
      <c r="M71" s="198">
        <f t="shared" si="23"/>
        <v>472859.79283487354</v>
      </c>
      <c r="N71" s="197">
        <f t="shared" si="20"/>
        <v>3642246.0958725987</v>
      </c>
      <c r="O71" s="196">
        <f t="shared" si="21"/>
        <v>38.212793344070654</v>
      </c>
      <c r="P71" s="184"/>
    </row>
    <row r="72" spans="1:42" s="184" customFormat="1" x14ac:dyDescent="0.25">
      <c r="A72" s="204">
        <v>13</v>
      </c>
      <c r="B72" s="205" t="s">
        <v>25</v>
      </c>
      <c r="C72" s="204">
        <v>50</v>
      </c>
      <c r="D72" s="204">
        <v>5</v>
      </c>
      <c r="E72" s="202">
        <v>33119</v>
      </c>
      <c r="F72" s="202">
        <v>140</v>
      </c>
      <c r="G72" s="200">
        <f t="shared" si="16"/>
        <v>4.2271807723663155E-3</v>
      </c>
      <c r="H72" s="201">
        <v>0.5</v>
      </c>
      <c r="I72" s="200">
        <f t="shared" si="17"/>
        <v>2.0914876452836951E-2</v>
      </c>
      <c r="J72" s="199">
        <f t="shared" si="18"/>
        <v>0.97908512354716304</v>
      </c>
      <c r="K72" s="198">
        <f t="shared" si="22"/>
        <v>93829.082045146512</v>
      </c>
      <c r="L72" s="197">
        <f t="shared" si="19"/>
        <v>1962.4236586573388</v>
      </c>
      <c r="M72" s="198">
        <f t="shared" si="23"/>
        <v>464239.35107908922</v>
      </c>
      <c r="N72" s="197">
        <f t="shared" si="20"/>
        <v>3169386.3030377249</v>
      </c>
      <c r="O72" s="196">
        <f t="shared" si="21"/>
        <v>33.778293829121687</v>
      </c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</row>
    <row r="73" spans="1:42" s="184" customFormat="1" x14ac:dyDescent="0.25">
      <c r="A73" s="204">
        <v>14</v>
      </c>
      <c r="B73" s="205" t="s">
        <v>26</v>
      </c>
      <c r="C73" s="204">
        <v>55</v>
      </c>
      <c r="D73" s="204">
        <v>5</v>
      </c>
      <c r="E73" s="202">
        <v>27635</v>
      </c>
      <c r="F73" s="202">
        <v>163</v>
      </c>
      <c r="G73" s="200">
        <f t="shared" si="16"/>
        <v>5.8983173511850916E-3</v>
      </c>
      <c r="H73" s="201">
        <v>0.5</v>
      </c>
      <c r="I73" s="200">
        <f t="shared" si="17"/>
        <v>2.9063029330480522E-2</v>
      </c>
      <c r="J73" s="199">
        <f t="shared" si="18"/>
        <v>0.97093697066951945</v>
      </c>
      <c r="K73" s="198">
        <f t="shared" si="22"/>
        <v>91866.658386489173</v>
      </c>
      <c r="L73" s="197">
        <f t="shared" si="19"/>
        <v>2669.9233871797624</v>
      </c>
      <c r="M73" s="198">
        <f t="shared" si="23"/>
        <v>452658.48346449644</v>
      </c>
      <c r="N73" s="197">
        <f t="shared" si="20"/>
        <v>2705146.9519586358</v>
      </c>
      <c r="O73" s="196">
        <f t="shared" si="21"/>
        <v>29.446449881500008</v>
      </c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</row>
    <row r="74" spans="1:42" s="184" customFormat="1" x14ac:dyDescent="0.25">
      <c r="A74" s="204">
        <v>15</v>
      </c>
      <c r="B74" s="205" t="s">
        <v>27</v>
      </c>
      <c r="C74" s="204">
        <v>60</v>
      </c>
      <c r="D74" s="204">
        <v>5</v>
      </c>
      <c r="E74" s="202">
        <v>21450</v>
      </c>
      <c r="F74" s="202">
        <v>219</v>
      </c>
      <c r="G74" s="200">
        <f t="shared" si="16"/>
        <v>1.0209790209790209E-2</v>
      </c>
      <c r="H74" s="201">
        <v>0.5</v>
      </c>
      <c r="I74" s="200">
        <f t="shared" si="17"/>
        <v>4.9778383907262191E-2</v>
      </c>
      <c r="J74" s="199">
        <f t="shared" si="18"/>
        <v>0.95022161609273781</v>
      </c>
      <c r="K74" s="198">
        <f t="shared" si="22"/>
        <v>89196.73499930941</v>
      </c>
      <c r="L74" s="197">
        <f t="shared" si="19"/>
        <v>4440.06931806996</v>
      </c>
      <c r="M74" s="198">
        <f t="shared" si="23"/>
        <v>434883.50170137215</v>
      </c>
      <c r="N74" s="197">
        <f t="shared" si="20"/>
        <v>2252488.4684941396</v>
      </c>
      <c r="O74" s="196">
        <f t="shared" si="21"/>
        <v>25.253037216122081</v>
      </c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</row>
    <row r="75" spans="1:42" s="184" customFormat="1" x14ac:dyDescent="0.25">
      <c r="A75" s="204">
        <v>16</v>
      </c>
      <c r="B75" s="205" t="s">
        <v>28</v>
      </c>
      <c r="C75" s="204">
        <v>65</v>
      </c>
      <c r="D75" s="204">
        <v>5</v>
      </c>
      <c r="E75" s="202">
        <v>15464</v>
      </c>
      <c r="F75" s="202">
        <v>238</v>
      </c>
      <c r="G75" s="200">
        <f t="shared" si="16"/>
        <v>1.5390584583548889E-2</v>
      </c>
      <c r="H75" s="201">
        <v>0.5</v>
      </c>
      <c r="I75" s="200">
        <f t="shared" si="17"/>
        <v>7.4101749797621283E-2</v>
      </c>
      <c r="J75" s="199">
        <f t="shared" si="18"/>
        <v>0.9258982502023787</v>
      </c>
      <c r="K75" s="198">
        <f t="shared" si="22"/>
        <v>84756.66568123945</v>
      </c>
      <c r="L75" s="197">
        <f t="shared" si="19"/>
        <v>6280.6172339918412</v>
      </c>
      <c r="M75" s="198">
        <f t="shared" si="23"/>
        <v>408081.78532121761</v>
      </c>
      <c r="N75" s="197">
        <f t="shared" si="20"/>
        <v>1817604.9667927674</v>
      </c>
      <c r="O75" s="196">
        <f t="shared" si="21"/>
        <v>21.444979603475446</v>
      </c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</row>
    <row r="76" spans="1:42" s="184" customFormat="1" x14ac:dyDescent="0.25">
      <c r="A76" s="204">
        <v>17</v>
      </c>
      <c r="B76" s="205" t="s">
        <v>29</v>
      </c>
      <c r="C76" s="204">
        <v>70</v>
      </c>
      <c r="D76" s="204">
        <v>5</v>
      </c>
      <c r="E76" s="202">
        <v>14427</v>
      </c>
      <c r="F76" s="202">
        <v>301</v>
      </c>
      <c r="G76" s="200">
        <f t="shared" si="16"/>
        <v>2.0863658418243572E-2</v>
      </c>
      <c r="H76" s="201">
        <v>0.5</v>
      </c>
      <c r="I76" s="200">
        <f t="shared" si="17"/>
        <v>9.9146875720544148E-2</v>
      </c>
      <c r="J76" s="199">
        <f t="shared" si="18"/>
        <v>0.90085312427945585</v>
      </c>
      <c r="K76" s="198">
        <f t="shared" si="22"/>
        <v>78476.048447247609</v>
      </c>
      <c r="L76" s="197">
        <f t="shared" si="19"/>
        <v>7780.6550224386592</v>
      </c>
      <c r="M76" s="198">
        <f t="shared" si="23"/>
        <v>372928.60468014143</v>
      </c>
      <c r="N76" s="197">
        <f t="shared" si="20"/>
        <v>1409523.1814715497</v>
      </c>
      <c r="O76" s="196">
        <f t="shared" si="21"/>
        <v>17.961189552237016</v>
      </c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</row>
    <row r="77" spans="1:42" s="184" customFormat="1" x14ac:dyDescent="0.25">
      <c r="A77" s="204">
        <v>18</v>
      </c>
      <c r="B77" s="205" t="s">
        <v>30</v>
      </c>
      <c r="C77" s="204">
        <v>75</v>
      </c>
      <c r="D77" s="204">
        <v>5</v>
      </c>
      <c r="E77" s="202">
        <v>18122</v>
      </c>
      <c r="F77" s="202">
        <v>431</v>
      </c>
      <c r="G77" s="200">
        <f t="shared" si="16"/>
        <v>2.3783246882242579E-2</v>
      </c>
      <c r="H77" s="201">
        <v>0.5</v>
      </c>
      <c r="I77" s="200">
        <f t="shared" si="17"/>
        <v>0.11224250631526864</v>
      </c>
      <c r="J77" s="199">
        <f t="shared" si="18"/>
        <v>0.88775749368473134</v>
      </c>
      <c r="K77" s="198">
        <f t="shared" si="22"/>
        <v>70695.39342480895</v>
      </c>
      <c r="L77" s="197">
        <f t="shared" si="19"/>
        <v>7935.0281429445167</v>
      </c>
      <c r="M77" s="198">
        <f t="shared" si="23"/>
        <v>333639.39676668349</v>
      </c>
      <c r="N77" s="197">
        <f t="shared" si="20"/>
        <v>1036594.5767914082</v>
      </c>
      <c r="O77" s="196">
        <f t="shared" si="21"/>
        <v>14.662830583069347</v>
      </c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</row>
    <row r="78" spans="1:42" s="184" customFormat="1" x14ac:dyDescent="0.25">
      <c r="A78" s="204">
        <v>19</v>
      </c>
      <c r="B78" s="205" t="s">
        <v>31</v>
      </c>
      <c r="C78" s="204">
        <v>80</v>
      </c>
      <c r="D78" s="204">
        <v>5</v>
      </c>
      <c r="E78" s="203">
        <v>10787</v>
      </c>
      <c r="F78" s="202">
        <v>520</v>
      </c>
      <c r="G78" s="200">
        <f t="shared" si="16"/>
        <v>4.8206174098451841E-2</v>
      </c>
      <c r="H78" s="201">
        <v>0.5</v>
      </c>
      <c r="I78" s="200">
        <f t="shared" si="17"/>
        <v>0.21510713990237448</v>
      </c>
      <c r="J78" s="199">
        <f t="shared" si="18"/>
        <v>0.78489286009762549</v>
      </c>
      <c r="K78" s="198">
        <f t="shared" si="22"/>
        <v>62760.365281864433</v>
      </c>
      <c r="L78" s="197">
        <f t="shared" si="19"/>
        <v>13500.202675010136</v>
      </c>
      <c r="M78" s="198">
        <f t="shared" si="23"/>
        <v>280051.31972179684</v>
      </c>
      <c r="N78" s="197">
        <f t="shared" si="20"/>
        <v>702955.18002472469</v>
      </c>
      <c r="O78" s="196">
        <f t="shared" si="21"/>
        <v>11.200622827283867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</row>
    <row r="79" spans="1:42" s="184" customFormat="1" x14ac:dyDescent="0.25">
      <c r="A79" s="204">
        <v>20</v>
      </c>
      <c r="B79" s="205" t="s">
        <v>32</v>
      </c>
      <c r="C79" s="204">
        <v>85</v>
      </c>
      <c r="D79" s="204">
        <v>5</v>
      </c>
      <c r="E79" s="203">
        <v>4792</v>
      </c>
      <c r="F79" s="202">
        <v>418</v>
      </c>
      <c r="G79" s="200">
        <f t="shared" si="16"/>
        <v>8.722871452420701E-2</v>
      </c>
      <c r="H79" s="201">
        <v>0.5</v>
      </c>
      <c r="I79" s="200">
        <f t="shared" si="17"/>
        <v>0.35806064759294159</v>
      </c>
      <c r="J79" s="199">
        <f t="shared" si="18"/>
        <v>0.64193935240705846</v>
      </c>
      <c r="K79" s="198">
        <f t="shared" si="22"/>
        <v>49260.162606854297</v>
      </c>
      <c r="L79" s="197">
        <f t="shared" si="19"/>
        <v>17638.125723543857</v>
      </c>
      <c r="M79" s="198">
        <f t="shared" si="23"/>
        <v>202205.49872541186</v>
      </c>
      <c r="N79" s="197">
        <f t="shared" si="20"/>
        <v>422903.86030292779</v>
      </c>
      <c r="O79" s="196">
        <f t="shared" si="21"/>
        <v>8.5851088977948873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</row>
    <row r="80" spans="1:42" s="184" customFormat="1" x14ac:dyDescent="0.25">
      <c r="A80" s="204">
        <v>21</v>
      </c>
      <c r="B80" s="204" t="s">
        <v>33</v>
      </c>
      <c r="C80" s="204">
        <v>90</v>
      </c>
      <c r="D80" s="204">
        <v>5</v>
      </c>
      <c r="E80" s="203">
        <v>1857</v>
      </c>
      <c r="F80" s="202">
        <v>203</v>
      </c>
      <c r="G80" s="200">
        <f t="shared" si="16"/>
        <v>0.10931610123855681</v>
      </c>
      <c r="H80" s="201">
        <v>0.5</v>
      </c>
      <c r="I80" s="200">
        <f t="shared" si="17"/>
        <v>0.42926622964685979</v>
      </c>
      <c r="J80" s="199">
        <f t="shared" si="18"/>
        <v>0.57073377035314021</v>
      </c>
      <c r="K80" s="198">
        <f t="shared" si="22"/>
        <v>31622.03688331044</v>
      </c>
      <c r="L80" s="197">
        <f t="shared" si="19"/>
        <v>13574.27254665261</v>
      </c>
      <c r="M80" s="198">
        <f t="shared" si="23"/>
        <v>124174.50304992068</v>
      </c>
      <c r="N80" s="197">
        <f t="shared" si="20"/>
        <v>220698.36157751593</v>
      </c>
      <c r="O80" s="196">
        <f t="shared" si="21"/>
        <v>6.9792582429753809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</row>
    <row r="81" spans="1:42" s="184" customFormat="1" x14ac:dyDescent="0.25">
      <c r="A81" s="204">
        <v>22</v>
      </c>
      <c r="B81" s="204" t="s">
        <v>34</v>
      </c>
      <c r="C81" s="204">
        <v>95</v>
      </c>
      <c r="D81" s="204">
        <v>5</v>
      </c>
      <c r="E81" s="203">
        <v>693</v>
      </c>
      <c r="F81" s="202">
        <v>76</v>
      </c>
      <c r="G81" s="200">
        <f t="shared" si="16"/>
        <v>0.10966810966810966</v>
      </c>
      <c r="H81" s="201">
        <v>0.5</v>
      </c>
      <c r="I81" s="200">
        <f t="shared" si="17"/>
        <v>0.43035107587768967</v>
      </c>
      <c r="J81" s="199">
        <f t="shared" si="18"/>
        <v>0.56964892412231038</v>
      </c>
      <c r="K81" s="198">
        <f t="shared" si="22"/>
        <v>18047.76433665783</v>
      </c>
      <c r="L81" s="197">
        <f t="shared" si="19"/>
        <v>7766.874799467696</v>
      </c>
      <c r="M81" s="198">
        <f t="shared" si="23"/>
        <v>70821.634684619916</v>
      </c>
      <c r="N81" s="197">
        <f t="shared" si="20"/>
        <v>96523.85852759525</v>
      </c>
      <c r="O81" s="196">
        <f t="shared" si="21"/>
        <v>5.3482446206115517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</row>
    <row r="82" spans="1:42" s="184" customFormat="1" x14ac:dyDescent="0.25">
      <c r="A82" s="195">
        <v>23</v>
      </c>
      <c r="B82" s="195" t="s">
        <v>13</v>
      </c>
      <c r="C82" s="195" t="s">
        <v>13</v>
      </c>
      <c r="D82" s="195">
        <v>5</v>
      </c>
      <c r="E82" s="194">
        <v>362</v>
      </c>
      <c r="F82" s="193">
        <v>17</v>
      </c>
      <c r="G82" s="191">
        <f t="shared" si="16"/>
        <v>4.6961325966850827E-2</v>
      </c>
      <c r="H82" s="192">
        <v>0.5</v>
      </c>
      <c r="I82" s="191">
        <f t="shared" si="17"/>
        <v>0.21013597033374537</v>
      </c>
      <c r="J82" s="190">
        <f t="shared" si="18"/>
        <v>0.78986402966625469</v>
      </c>
      <c r="K82" s="189">
        <f t="shared" si="22"/>
        <v>10280.889537190134</v>
      </c>
      <c r="L82" s="188">
        <f t="shared" si="19"/>
        <v>10280.889537190134</v>
      </c>
      <c r="M82" s="189">
        <f t="shared" si="23"/>
        <v>25702.223842975334</v>
      </c>
      <c r="N82" s="188">
        <f t="shared" si="20"/>
        <v>25702.223842975334</v>
      </c>
      <c r="O82" s="187">
        <f t="shared" si="21"/>
        <v>2.5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</row>
    <row r="83" spans="1:42" s="184" customFormat="1" x14ac:dyDescent="0.25">
      <c r="A83" s="185"/>
      <c r="B83" s="186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</row>
    <row r="84" spans="1:42" s="184" customFormat="1" x14ac:dyDescent="0.25">
      <c r="A84" s="185"/>
      <c r="B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</row>
    <row r="85" spans="1:42" s="184" customFormat="1" x14ac:dyDescent="0.25">
      <c r="A85" s="185"/>
      <c r="B85" s="186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</row>
    <row r="86" spans="1:42" s="184" customFormat="1" x14ac:dyDescent="0.25">
      <c r="A86" s="185"/>
      <c r="B86" s="186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</row>
    <row r="87" spans="1:42" s="184" customFormat="1" ht="13.8" x14ac:dyDescent="0.25">
      <c r="A87" s="185"/>
      <c r="B87" s="186"/>
      <c r="P87" s="181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</row>
    <row r="88" spans="1:42" ht="13.8" x14ac:dyDescent="0.25">
      <c r="A88" s="183"/>
      <c r="B88" s="182"/>
      <c r="C88" s="181"/>
      <c r="D88" s="181"/>
      <c r="E88" s="181"/>
      <c r="F88" s="181"/>
      <c r="G88" s="181"/>
      <c r="H88" s="184"/>
      <c r="I88" s="184"/>
      <c r="J88" s="184"/>
      <c r="K88" s="184"/>
      <c r="L88" s="184"/>
      <c r="M88" s="184"/>
      <c r="N88" s="184"/>
      <c r="O88" s="184"/>
      <c r="P88" s="181"/>
    </row>
    <row r="89" spans="1:42" ht="13.8" x14ac:dyDescent="0.25">
      <c r="A89" s="183"/>
      <c r="B89" s="182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4"/>
      <c r="N89" s="184"/>
      <c r="O89" s="184"/>
      <c r="P89" s="181"/>
    </row>
    <row r="90" spans="1:42" s="180" customFormat="1" ht="13.8" x14ac:dyDescent="0.25">
      <c r="A90" s="183"/>
      <c r="B90" s="182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4"/>
      <c r="N90" s="184"/>
      <c r="O90" s="184"/>
      <c r="P90" s="181"/>
    </row>
    <row r="91" spans="1:42" s="180" customFormat="1" ht="13.8" x14ac:dyDescent="0.25">
      <c r="A91" s="183"/>
      <c r="B91" s="182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42" s="180" customFormat="1" ht="13.8" x14ac:dyDescent="0.25">
      <c r="A92" s="183"/>
      <c r="B92" s="182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42" s="180" customFormat="1" ht="13.8" x14ac:dyDescent="0.25">
      <c r="A93" s="183"/>
      <c r="B93" s="182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</row>
    <row r="94" spans="1:42" s="180" customFormat="1" ht="13.8" x14ac:dyDescent="0.25">
      <c r="A94" s="183"/>
      <c r="B94" s="182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</row>
    <row r="95" spans="1:42" s="180" customFormat="1" ht="13.8" x14ac:dyDescent="0.25">
      <c r="A95" s="183"/>
      <c r="B95" s="182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</row>
    <row r="96" spans="1:42" s="180" customFormat="1" ht="13.8" x14ac:dyDescent="0.25">
      <c r="A96" s="183"/>
      <c r="B96" s="182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</row>
    <row r="97" spans="1:16" s="180" customFormat="1" ht="13.8" x14ac:dyDescent="0.25">
      <c r="A97" s="183"/>
      <c r="B97" s="182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</row>
    <row r="98" spans="1:16" s="180" customFormat="1" ht="13.8" x14ac:dyDescent="0.25">
      <c r="A98" s="183"/>
      <c r="B98" s="182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</row>
    <row r="99" spans="1:16" s="180" customFormat="1" ht="13.8" x14ac:dyDescent="0.25">
      <c r="A99" s="183"/>
      <c r="B99" s="182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</row>
    <row r="100" spans="1:16" s="180" customFormat="1" ht="13.8" x14ac:dyDescent="0.25">
      <c r="A100" s="183"/>
      <c r="B100" s="182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</row>
    <row r="101" spans="1:16" s="180" customFormat="1" ht="13.8" x14ac:dyDescent="0.25">
      <c r="A101" s="183"/>
      <c r="B101" s="182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</row>
    <row r="102" spans="1:16" s="180" customFormat="1" ht="13.8" x14ac:dyDescent="0.25">
      <c r="A102" s="183"/>
      <c r="B102" s="182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</row>
    <row r="103" spans="1:16" s="180" customFormat="1" ht="13.8" x14ac:dyDescent="0.25">
      <c r="A103" s="183"/>
      <c r="B103" s="182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</row>
    <row r="104" spans="1:16" s="180" customFormat="1" ht="13.8" x14ac:dyDescent="0.25">
      <c r="A104" s="183"/>
      <c r="B104" s="182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</row>
    <row r="105" spans="1:16" s="180" customFormat="1" ht="13.8" x14ac:dyDescent="0.25">
      <c r="A105" s="183"/>
      <c r="B105" s="182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</row>
    <row r="106" spans="1:16" s="180" customFormat="1" ht="13.8" x14ac:dyDescent="0.25">
      <c r="A106" s="183"/>
      <c r="B106" s="182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</row>
    <row r="107" spans="1:16" s="180" customFormat="1" ht="13.8" x14ac:dyDescent="0.25">
      <c r="A107" s="183"/>
      <c r="B107" s="182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</row>
    <row r="108" spans="1:16" s="180" customFormat="1" ht="13.8" x14ac:dyDescent="0.25">
      <c r="A108" s="183"/>
      <c r="B108" s="182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</row>
    <row r="109" spans="1:16" s="180" customFormat="1" ht="13.8" x14ac:dyDescent="0.25">
      <c r="A109" s="183"/>
      <c r="B109" s="182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</row>
    <row r="110" spans="1:16" s="180" customFormat="1" ht="13.8" x14ac:dyDescent="0.25">
      <c r="A110" s="183"/>
      <c r="B110" s="182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</row>
    <row r="111" spans="1:16" s="180" customFormat="1" ht="13.8" x14ac:dyDescent="0.25">
      <c r="A111" s="183"/>
      <c r="B111" s="182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</row>
    <row r="112" spans="1:16" s="180" customFormat="1" ht="13.8" x14ac:dyDescent="0.25">
      <c r="A112" s="183"/>
      <c r="B112" s="182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</row>
    <row r="113" spans="1:16" s="180" customFormat="1" ht="13.8" x14ac:dyDescent="0.25">
      <c r="A113" s="183"/>
      <c r="B113" s="182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</row>
    <row r="114" spans="1:16" s="180" customFormat="1" ht="13.8" x14ac:dyDescent="0.25">
      <c r="A114" s="183"/>
      <c r="B114" s="182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</row>
    <row r="115" spans="1:16" s="180" customFormat="1" ht="13.8" x14ac:dyDescent="0.25">
      <c r="A115" s="183"/>
      <c r="B115" s="182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</row>
    <row r="116" spans="1:16" s="180" customFormat="1" ht="13.8" x14ac:dyDescent="0.25">
      <c r="A116" s="183"/>
      <c r="B116" s="182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</row>
    <row r="117" spans="1:16" s="180" customFormat="1" ht="13.8" x14ac:dyDescent="0.25">
      <c r="A117" s="183"/>
      <c r="B117" s="182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</row>
    <row r="118" spans="1:16" s="180" customFormat="1" ht="13.8" x14ac:dyDescent="0.25">
      <c r="A118" s="183"/>
      <c r="B118" s="182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</row>
    <row r="119" spans="1:16" s="180" customFormat="1" ht="13.8" x14ac:dyDescent="0.25">
      <c r="A119" s="183"/>
      <c r="B119" s="182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</row>
    <row r="120" spans="1:16" s="180" customFormat="1" ht="13.8" x14ac:dyDescent="0.25">
      <c r="A120" s="183"/>
      <c r="B120" s="182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</row>
    <row r="121" spans="1:16" s="180" customFormat="1" ht="13.8" x14ac:dyDescent="0.25">
      <c r="A121" s="183"/>
      <c r="B121" s="182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s="180" customFormat="1" ht="13.8" x14ac:dyDescent="0.25">
      <c r="A122" s="183"/>
      <c r="B122" s="182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</row>
    <row r="123" spans="1:16" s="180" customFormat="1" ht="13.8" x14ac:dyDescent="0.25">
      <c r="A123" s="183"/>
      <c r="B123" s="182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</row>
    <row r="124" spans="1:16" s="180" customFormat="1" ht="13.8" x14ac:dyDescent="0.25">
      <c r="A124" s="183"/>
      <c r="B124" s="182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</row>
    <row r="125" spans="1:16" s="180" customFormat="1" ht="13.8" x14ac:dyDescent="0.25">
      <c r="A125" s="183"/>
      <c r="B125" s="182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</row>
    <row r="126" spans="1:16" s="180" customFormat="1" ht="13.8" x14ac:dyDescent="0.25">
      <c r="A126" s="183"/>
      <c r="B126" s="182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</row>
    <row r="127" spans="1:16" s="180" customFormat="1" ht="13.8" x14ac:dyDescent="0.25">
      <c r="A127" s="183"/>
      <c r="B127" s="182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</row>
    <row r="128" spans="1:16" s="180" customFormat="1" ht="13.8" x14ac:dyDescent="0.25">
      <c r="A128" s="183"/>
      <c r="B128" s="182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</row>
    <row r="129" spans="1:16" s="180" customFormat="1" ht="13.8" x14ac:dyDescent="0.25">
      <c r="A129" s="183"/>
      <c r="B129" s="182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</row>
    <row r="130" spans="1:16" s="180" customFormat="1" ht="13.8" x14ac:dyDescent="0.25">
      <c r="A130" s="183"/>
      <c r="B130" s="182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</row>
    <row r="131" spans="1:16" s="180" customFormat="1" ht="13.8" x14ac:dyDescent="0.25">
      <c r="A131" s="183"/>
      <c r="B131" s="182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</row>
    <row r="132" spans="1:16" s="180" customFormat="1" ht="13.8" x14ac:dyDescent="0.25">
      <c r="A132" s="183"/>
      <c r="B132" s="182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</row>
    <row r="133" spans="1:16" s="180" customFormat="1" ht="13.8" x14ac:dyDescent="0.25">
      <c r="A133" s="183"/>
      <c r="B133" s="182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</row>
    <row r="134" spans="1:16" s="180" customFormat="1" ht="13.8" x14ac:dyDescent="0.25">
      <c r="A134" s="183"/>
      <c r="B134" s="182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</row>
    <row r="135" spans="1:16" s="180" customFormat="1" ht="13.8" x14ac:dyDescent="0.25">
      <c r="A135" s="183"/>
      <c r="B135" s="182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</row>
    <row r="136" spans="1:16" s="180" customFormat="1" ht="13.8" x14ac:dyDescent="0.25">
      <c r="A136" s="183"/>
      <c r="B136" s="182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</row>
    <row r="137" spans="1:16" s="180" customFormat="1" ht="13.8" x14ac:dyDescent="0.25">
      <c r="A137" s="183"/>
      <c r="B137" s="182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</row>
    <row r="138" spans="1:16" s="180" customFormat="1" ht="13.8" x14ac:dyDescent="0.25">
      <c r="A138" s="183"/>
      <c r="B138" s="182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</row>
    <row r="139" spans="1:16" s="180" customFormat="1" ht="13.8" x14ac:dyDescent="0.25">
      <c r="A139" s="183"/>
      <c r="B139" s="182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</row>
    <row r="140" spans="1:16" s="180" customFormat="1" ht="13.8" x14ac:dyDescent="0.25">
      <c r="A140" s="183"/>
      <c r="B140" s="182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</row>
    <row r="141" spans="1:16" s="180" customFormat="1" ht="13.8" x14ac:dyDescent="0.25">
      <c r="A141" s="183"/>
      <c r="B141" s="182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</row>
    <row r="142" spans="1:16" s="180" customFormat="1" ht="13.8" x14ac:dyDescent="0.25">
      <c r="A142" s="183"/>
      <c r="B142" s="182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</row>
    <row r="143" spans="1:16" s="180" customFormat="1" ht="13.8" x14ac:dyDescent="0.25">
      <c r="A143" s="183"/>
      <c r="B143" s="182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1:16" s="180" customFormat="1" ht="13.8" x14ac:dyDescent="0.25">
      <c r="A144" s="183"/>
      <c r="B144" s="182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</row>
    <row r="145" spans="1:16" s="180" customFormat="1" ht="13.8" x14ac:dyDescent="0.25">
      <c r="A145" s="183"/>
      <c r="B145" s="182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</row>
    <row r="146" spans="1:16" s="180" customFormat="1" ht="13.8" x14ac:dyDescent="0.25">
      <c r="A146" s="183"/>
      <c r="B146" s="182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</row>
    <row r="147" spans="1:16" s="180" customFormat="1" ht="13.8" x14ac:dyDescent="0.25">
      <c r="A147" s="183"/>
      <c r="B147" s="182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</row>
    <row r="148" spans="1:16" s="180" customFormat="1" ht="13.8" x14ac:dyDescent="0.25">
      <c r="A148" s="183"/>
      <c r="B148" s="182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</row>
    <row r="149" spans="1:16" s="180" customFormat="1" ht="13.8" x14ac:dyDescent="0.25">
      <c r="A149" s="183"/>
      <c r="B149" s="182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</row>
    <row r="150" spans="1:16" s="180" customFormat="1" ht="13.8" x14ac:dyDescent="0.25">
      <c r="A150" s="183"/>
      <c r="B150" s="182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</row>
    <row r="151" spans="1:16" s="180" customFormat="1" ht="13.8" x14ac:dyDescent="0.25">
      <c r="A151" s="183"/>
      <c r="B151" s="182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</row>
    <row r="152" spans="1:16" s="180" customFormat="1" ht="13.8" x14ac:dyDescent="0.25">
      <c r="A152" s="183"/>
      <c r="B152" s="182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</row>
    <row r="153" spans="1:16" s="180" customFormat="1" ht="13.8" x14ac:dyDescent="0.25">
      <c r="A153" s="183"/>
      <c r="B153" s="18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</row>
    <row r="154" spans="1:16" s="180" customFormat="1" ht="13.8" x14ac:dyDescent="0.25">
      <c r="A154" s="183"/>
      <c r="B154" s="182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</row>
    <row r="155" spans="1:16" s="180" customFormat="1" ht="13.8" x14ac:dyDescent="0.25">
      <c r="A155" s="183"/>
      <c r="B155" s="182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</row>
    <row r="156" spans="1:16" s="180" customFormat="1" ht="13.8" x14ac:dyDescent="0.25">
      <c r="A156" s="183"/>
      <c r="B156" s="182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</row>
    <row r="157" spans="1:16" s="180" customFormat="1" ht="13.8" x14ac:dyDescent="0.25">
      <c r="A157" s="183"/>
      <c r="B157" s="182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</row>
    <row r="158" spans="1:16" s="180" customFormat="1" ht="13.8" x14ac:dyDescent="0.25">
      <c r="A158" s="183"/>
      <c r="B158" s="182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</row>
    <row r="159" spans="1:16" s="180" customFormat="1" ht="13.8" x14ac:dyDescent="0.25">
      <c r="A159" s="183"/>
      <c r="B159" s="182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</row>
    <row r="160" spans="1:16" s="180" customFormat="1" ht="13.8" x14ac:dyDescent="0.25">
      <c r="A160" s="183"/>
      <c r="B160" s="182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</row>
    <row r="161" spans="1:16" s="180" customFormat="1" ht="13.8" x14ac:dyDescent="0.25">
      <c r="A161" s="183"/>
      <c r="B161" s="182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</row>
    <row r="162" spans="1:16" s="180" customFormat="1" ht="13.8" x14ac:dyDescent="0.25">
      <c r="A162" s="183"/>
      <c r="B162" s="182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</row>
    <row r="163" spans="1:16" s="180" customFormat="1" ht="13.8" x14ac:dyDescent="0.25">
      <c r="A163" s="183"/>
      <c r="B163" s="182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79"/>
    </row>
    <row r="164" spans="1:16" s="180" customFormat="1" ht="13.8" x14ac:dyDescent="0.25">
      <c r="B164" s="179"/>
      <c r="C164" s="179"/>
      <c r="D164" s="179"/>
      <c r="E164" s="179"/>
      <c r="F164" s="179"/>
      <c r="G164" s="179"/>
      <c r="H164" s="181"/>
      <c r="I164" s="181"/>
      <c r="J164" s="181"/>
      <c r="K164" s="181"/>
      <c r="L164" s="181"/>
      <c r="M164" s="181"/>
      <c r="N164" s="181"/>
      <c r="O164" s="181"/>
      <c r="P164" s="179"/>
    </row>
    <row r="165" spans="1:16" s="180" customFormat="1" ht="13.8" x14ac:dyDescent="0.25"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81"/>
      <c r="N165" s="181"/>
      <c r="O165" s="181"/>
      <c r="P165" s="179"/>
    </row>
    <row r="166" spans="1:16" s="180" customFormat="1" ht="13.8" x14ac:dyDescent="0.25"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81"/>
      <c r="N166" s="181"/>
      <c r="O166" s="181"/>
      <c r="P166" s="1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17</vt:i4>
      </vt:variant>
    </vt:vector>
  </HeadingPairs>
  <TitlesOfParts>
    <vt:vector size="17" baseType="lpstr">
      <vt:lpstr>สรุปอายุคาดเฉลี่ย</vt:lpstr>
      <vt:lpstr>คำอธิบายLife Tables</vt:lpstr>
      <vt:lpstr>อายุคาดเฉลี่ยปี 2562</vt:lpstr>
      <vt:lpstr>อายุคาดเฉลี่ยปี 2561</vt:lpstr>
      <vt:lpstr>อายุคาดเฉลี่ยปี 2560</vt:lpstr>
      <vt:lpstr>อายุคาดเฉลี่ยปี 2559</vt:lpstr>
      <vt:lpstr>อายุคาดเฉลี่ยปี 2558</vt:lpstr>
      <vt:lpstr>อายุคาดเฉลี่ยปี 2557</vt:lpstr>
      <vt:lpstr>อายุคาดเฉลี่ยปี 2556</vt:lpstr>
      <vt:lpstr>อายุคาดเฉลี่ยปี 2555</vt:lpstr>
      <vt:lpstr>อายุคาดเฉลี่ยปี 2554</vt:lpstr>
      <vt:lpstr>อายุคาดเฉลี่ยปี 2553</vt:lpstr>
      <vt:lpstr>อายุคาดเฉลี่ยปี 2552</vt:lpstr>
      <vt:lpstr>อายุคาดเฉลี่ยปี 2551</vt:lpstr>
      <vt:lpstr>อายุคาดเฉลี่ยปี 2550</vt:lpstr>
      <vt:lpstr>อายุคาดเฉลี่ยปี 2549</vt:lpstr>
      <vt:lpstr>อายุคาดเฉลี่ยปี 2543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LENOVO</cp:lastModifiedBy>
  <cp:lastPrinted>2020-02-12T04:38:05Z</cp:lastPrinted>
  <dcterms:created xsi:type="dcterms:W3CDTF">2006-08-22T09:25:05Z</dcterms:created>
  <dcterms:modified xsi:type="dcterms:W3CDTF">2020-02-13T09:02:39Z</dcterms:modified>
</cp:coreProperties>
</file>